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840" yWindow="705" windowWidth="10860" windowHeight="5400" activeTab="1"/>
  </bookViews>
  <sheets>
    <sheet name="Отчет об исполнении" sheetId="1" r:id="rId1"/>
    <sheet name="Инфографика" sheetId="2" r:id="rId2"/>
  </sheets>
  <externalReferences>
    <externalReference r:id="rId3"/>
  </externalReferences>
  <calcPr calcId="144525" refMode="R1C1"/>
</workbook>
</file>

<file path=xl/calcChain.xml><?xml version="1.0" encoding="utf-8"?>
<calcChain xmlns="http://schemas.openxmlformats.org/spreadsheetml/2006/main">
  <c r="E50" i="1" l="1"/>
  <c r="D50" i="1"/>
  <c r="F57" i="1"/>
  <c r="F38" i="1"/>
  <c r="F18" i="1"/>
  <c r="F17" i="1"/>
  <c r="F16" i="1"/>
  <c r="F15" i="1"/>
  <c r="F14" i="1"/>
  <c r="F27" i="1"/>
  <c r="F26" i="1"/>
  <c r="F25" i="1"/>
  <c r="F46" i="1"/>
  <c r="F44" i="1"/>
  <c r="F43" i="1"/>
  <c r="F42" i="1"/>
  <c r="F41" i="1" l="1"/>
  <c r="F40" i="1"/>
  <c r="F29" i="1"/>
  <c r="F23" i="1"/>
  <c r="F36" i="1" l="1"/>
  <c r="E39" i="1" l="1"/>
  <c r="D39" i="1"/>
  <c r="F39" i="1" l="1"/>
  <c r="E102" i="1"/>
  <c r="E20" i="1"/>
  <c r="D20" i="1"/>
  <c r="D83" i="1" l="1"/>
  <c r="D102" i="1"/>
  <c r="E47" i="1" l="1"/>
  <c r="F67" i="1" l="1"/>
  <c r="F24" i="1"/>
  <c r="F9" i="1"/>
  <c r="F33" i="1" l="1"/>
  <c r="D47" i="1" l="1"/>
  <c r="F84" i="1" l="1"/>
  <c r="F11" i="1" l="1"/>
  <c r="E10" i="1"/>
  <c r="D10" i="1"/>
  <c r="E83" i="1" l="1"/>
  <c r="F83" i="1" l="1"/>
  <c r="F37" i="1"/>
  <c r="F88" i="1" l="1"/>
  <c r="D105" i="1"/>
  <c r="F56" i="1"/>
  <c r="F55" i="1"/>
  <c r="F54" i="1"/>
  <c r="F53" i="1"/>
  <c r="F45" i="1"/>
  <c r="F34" i="1"/>
  <c r="F32" i="1"/>
  <c r="F31" i="1"/>
  <c r="F21" i="1"/>
  <c r="F10" i="1"/>
  <c r="E71" i="1" l="1"/>
  <c r="E15" i="1"/>
  <c r="E94" i="1" l="1"/>
  <c r="E78" i="1"/>
  <c r="E63" i="1"/>
  <c r="E74" i="1"/>
  <c r="E85" i="1"/>
  <c r="E91" i="1"/>
  <c r="E96" i="1"/>
  <c r="E107" i="1"/>
  <c r="D74" i="1"/>
  <c r="D85" i="1"/>
  <c r="E52" i="1"/>
  <c r="E51" i="1" s="1"/>
  <c r="E8" i="1"/>
  <c r="E25" i="1"/>
  <c r="E28" i="1"/>
  <c r="E30" i="1"/>
  <c r="E35" i="1"/>
  <c r="E42" i="1"/>
  <c r="F73" i="1"/>
  <c r="F102" i="1"/>
  <c r="D71" i="1"/>
  <c r="D52" i="1"/>
  <c r="D51" i="1" s="1"/>
  <c r="F20" i="1"/>
  <c r="D8" i="1"/>
  <c r="D25" i="1"/>
  <c r="D28" i="1"/>
  <c r="D30" i="1"/>
  <c r="D35" i="1"/>
  <c r="D42" i="1"/>
  <c r="D15" i="1"/>
  <c r="E105" i="1"/>
  <c r="F105" i="1" s="1"/>
  <c r="D107" i="1"/>
  <c r="D63" i="1"/>
  <c r="D78" i="1"/>
  <c r="D91" i="1"/>
  <c r="D94" i="1"/>
  <c r="D96" i="1"/>
  <c r="F72" i="1"/>
  <c r="F108" i="1"/>
  <c r="F106" i="1"/>
  <c r="F103" i="1"/>
  <c r="F101" i="1"/>
  <c r="F100" i="1"/>
  <c r="F99" i="1"/>
  <c r="F98" i="1"/>
  <c r="F97" i="1"/>
  <c r="F93" i="1"/>
  <c r="F92" i="1"/>
  <c r="F70" i="1"/>
  <c r="F68" i="1"/>
  <c r="F66" i="1"/>
  <c r="F65" i="1"/>
  <c r="F64" i="1"/>
  <c r="F90" i="1"/>
  <c r="F89" i="1"/>
  <c r="F87" i="1"/>
  <c r="F86" i="1"/>
  <c r="F95" i="1"/>
  <c r="F79" i="1"/>
  <c r="F80" i="1"/>
  <c r="F76" i="1"/>
  <c r="F77" i="1"/>
  <c r="F81" i="1"/>
  <c r="F75" i="1"/>
  <c r="D7" i="1" l="1"/>
  <c r="E7" i="1"/>
  <c r="E109" i="1"/>
  <c r="D109" i="1"/>
  <c r="F94" i="1"/>
  <c r="F107" i="1"/>
  <c r="F35" i="1"/>
  <c r="F28" i="1"/>
  <c r="E62" i="1"/>
  <c r="F30" i="1"/>
  <c r="D62" i="1"/>
  <c r="F78" i="1"/>
  <c r="F74" i="1"/>
  <c r="F91" i="1"/>
  <c r="F96" i="1"/>
  <c r="F52" i="1"/>
  <c r="F8" i="1"/>
  <c r="F85" i="1"/>
  <c r="F63" i="1"/>
  <c r="F50" i="1" l="1"/>
  <c r="F51" i="1"/>
  <c r="F109" i="1"/>
  <c r="F62" i="1"/>
  <c r="F7" i="1"/>
  <c r="D6" i="1"/>
  <c r="D61" i="1" s="1"/>
  <c r="D110" i="1" s="1"/>
  <c r="E6" i="1" l="1"/>
  <c r="E61" i="1" s="1"/>
  <c r="F61" i="1" s="1"/>
  <c r="E110" i="1" l="1"/>
  <c r="F6" i="1"/>
</calcChain>
</file>

<file path=xl/sharedStrings.xml><?xml version="1.0" encoding="utf-8"?>
<sst xmlns="http://schemas.openxmlformats.org/spreadsheetml/2006/main" count="210" uniqueCount="207">
  <si>
    <t xml:space="preserve">Наименование групп, подгрупп, статей, подстатей, элементов, программ (подпрограмм), кодов </t>
  </si>
  <si>
    <t>план на год</t>
  </si>
  <si>
    <t>исполнено с начала года</t>
  </si>
  <si>
    <t>факт. исполнен. к плану года, %</t>
  </si>
  <si>
    <t>1 00 00000 00 0000 000</t>
  </si>
  <si>
    <t>Д О Х О Д Ы</t>
  </si>
  <si>
    <t xml:space="preserve">1 01 01000 00 0000 110 </t>
  </si>
  <si>
    <t>Налог на прибыль организаций</t>
  </si>
  <si>
    <t xml:space="preserve">1 01 02000 01 0000 110 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</si>
  <si>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</si>
  <si>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</si>
  <si>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</si>
  <si>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</si>
  <si>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</si>
  <si>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</si>
  <si>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</si>
  <si>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</si>
  <si>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</si>
  <si>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Дотации от других бюджетов бюджетной системы Российской Федерации</t>
  </si>
  <si>
    <t xml:space="preserve">Р А С Х О Д Ы </t>
  </si>
  <si>
    <t>0100</t>
  </si>
  <si>
    <t>0300</t>
  </si>
  <si>
    <t>0400</t>
  </si>
  <si>
    <t>0408</t>
  </si>
  <si>
    <t>Транспорт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</si>
  <si>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</si>
  <si>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</si>
  <si>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</si>
  <si>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</si>
  <si>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</si>
  <si>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</si>
  <si>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0700</t>
  </si>
  <si>
    <t>Образование</t>
  </si>
  <si>
    <t>0800</t>
  </si>
  <si>
    <t>Социальная политика</t>
  </si>
  <si>
    <t>Превышение доходов над расходами  (профицит +; дефицит -)</t>
  </si>
  <si>
    <t xml:space="preserve">Земельный налог </t>
  </si>
  <si>
    <t>НАЛОГИ НА СОВОКУПНЫЙ ДОХОД</t>
  </si>
  <si>
    <t>Безвозмездные поступления</t>
  </si>
  <si>
    <t>ВСЕГО ДОХОДОВ</t>
  </si>
  <si>
    <t>2 02 01000 00 0000 151</t>
  </si>
  <si>
    <t>2 02 02000 00 0000 151</t>
  </si>
  <si>
    <t>1 01 00000 00 0000 000</t>
  </si>
  <si>
    <t>1 12 00000 00 0000 120</t>
  </si>
  <si>
    <t>1 16 00000 00 0000 000</t>
  </si>
  <si>
    <t>ШТРАФЫ,САНКЦИИ,ВОЗМЕЩЕНИЕ УЩЕРБА</t>
  </si>
  <si>
    <t xml:space="preserve">1 15 00000 00 0000 000    </t>
  </si>
  <si>
    <t>АДМИНИСТРАТИВНЫЕ ПЛАТЕЖИ И СБОРЫ</t>
  </si>
  <si>
    <t xml:space="preserve">1 06 06000 00 0000 110 </t>
  </si>
  <si>
    <t>2 02 01001 00 0000 151</t>
  </si>
  <si>
    <t xml:space="preserve">1 05 02000 02 0000 110 </t>
  </si>
  <si>
    <t xml:space="preserve">1 06 01000 00 0000 110 </t>
  </si>
  <si>
    <t xml:space="preserve">1 14 00000 00 0000 000    </t>
  </si>
  <si>
    <t>дотации на выравнивание уровня бюджетной обеспеченности</t>
  </si>
  <si>
    <t>Налоговые и неналоговые доходы</t>
  </si>
  <si>
    <t>2 02 03000 00 0000 151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</si>
  <si>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</si>
  <si>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</si>
  <si>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0503</t>
  </si>
  <si>
    <t>Благоустройство</t>
  </si>
  <si>
    <t>дотации на поддержку мер по обеспечению сбалансированности</t>
  </si>
  <si>
    <t>2 02 01003 00 0000 151</t>
  </si>
  <si>
    <t>0412</t>
  </si>
  <si>
    <t>Безвозмездные поступления от бюджетов других уровней</t>
  </si>
  <si>
    <t>Доходы от перечисления части прибыли, остающейся после уплаты налогов и иных обязательных платежей</t>
  </si>
  <si>
    <t>1 11 05000 00 0000 120</t>
  </si>
  <si>
    <t>1 11 07000 00 0000 120</t>
  </si>
  <si>
    <t>1 11 09000 00 0000 120</t>
  </si>
  <si>
    <t>1 13 00000 00 0000 000</t>
  </si>
  <si>
    <t>ПЛАТЕЖИ ПРИ ПОЛЬЗОВАНИИ ПРИРОДНЫМИ РЕСУРСАМИ</t>
  </si>
  <si>
    <t>Государственная пошлина по делам, рассматриваемым в судах общей юрисдикции, мировыми судьями</t>
  </si>
  <si>
    <t>1 08 03000 01 0000 110</t>
  </si>
  <si>
    <t>Доходы от реализации имущества</t>
  </si>
  <si>
    <t>Доходы от продажи земельных участков</t>
  </si>
  <si>
    <t>1 14 02000 00 0000 410</t>
  </si>
  <si>
    <t>1 14 06000 00 0000 430</t>
  </si>
  <si>
    <t>1100</t>
  </si>
  <si>
    <t>Физическая культура и спорт</t>
  </si>
  <si>
    <t>1200</t>
  </si>
  <si>
    <t>Средства массовой информации</t>
  </si>
  <si>
    <t>1300</t>
  </si>
  <si>
    <t>Обслуживание государственного и муниципального долга</t>
  </si>
  <si>
    <t>2 19 04000 04 0000 151</t>
  </si>
  <si>
    <t>Возврат остатков субвенций прошлых лет</t>
  </si>
  <si>
    <t>ДОХОДЫ ОТ ПРОДАЖИ МАТЕРИАЛЬНЫХ И НЕ МАТЕРИАЛЬНЫХ АКТИВОВ</t>
  </si>
  <si>
    <t>НАЛОГИ НА ПРИБЫЛЬ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</si>
  <si>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</si>
  <si>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</si>
  <si>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</si>
  <si>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выбросы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</si>
  <si>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</si>
  <si>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</si>
  <si>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</si>
  <si>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</si>
  <si>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ДОХОДЫ ОТ ОКАЗАНИЯ ПЛАТНЫХ УСЛУГ (РАБОТ) И КОМПЕНСАЦИИ ЗАТРАТ ГОСУДАРСТВА</t>
  </si>
  <si>
    <t>0409</t>
  </si>
  <si>
    <t>0505</t>
  </si>
  <si>
    <t>АКЦИЗЫ ПО ПОДАКЦИЗНЫМ ТОВАРАМ (ПРОДУКТАМ), ПРОИЗВОДИМЫМ НА ТЕРРИТОРИИ РФ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</si>
  <si>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</si>
  <si>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</si>
  <si>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</si>
  <si>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РФ,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</si>
  <si>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</si>
  <si>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</si>
  <si>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1 03 02250 01 0000 110</t>
  </si>
  <si>
    <t>1 03 02260 01 0000 110</t>
  </si>
  <si>
    <t>1 05  00000 00 0000 000</t>
  </si>
  <si>
    <t>1 03 00000 00 0000 110</t>
  </si>
  <si>
    <t>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</si>
  <si>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</si>
  <si>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Доходы от сдачи в аренду имущества, составляющего казну городских округов (за исключением земельных участков)</t>
  </si>
  <si>
    <t>Доходы, получаемые в виде арендной платы за земельные участки</t>
  </si>
  <si>
    <t>Прочие доходы от использования имущества и прав, находящихся в государственной и муниципальной собственности (соцнайм)</t>
  </si>
  <si>
    <t>0900</t>
  </si>
  <si>
    <t>Здравоохранение</t>
  </si>
  <si>
    <t>0909</t>
  </si>
  <si>
    <t>Другие вопросы в области здравоохранения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</si>
  <si>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</si>
  <si>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</si>
  <si>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</si>
  <si>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</si>
  <si>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</si>
  <si>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</si>
  <si>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</si>
  <si>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</si>
  <si>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</si>
  <si>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0103</t>
  </si>
  <si>
    <t>0104</t>
  </si>
  <si>
    <t>0106</t>
  </si>
  <si>
    <t>0111</t>
  </si>
  <si>
    <t>Резервные фонды</t>
  </si>
  <si>
    <t>0113</t>
  </si>
  <si>
    <t>Другие общегосударственные вопросы</t>
  </si>
  <si>
    <t>0801</t>
  </si>
  <si>
    <t>0804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</si>
  <si>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</si>
  <si>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</si>
  <si>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</si>
  <si>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</si>
  <si>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</si>
  <si>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</si>
  <si>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</si>
  <si>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</si>
  <si>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</si>
  <si>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</si>
  <si>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</si>
  <si>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1204</t>
  </si>
  <si>
    <t>Другие вопросы в области средств массовой информации</t>
  </si>
  <si>
    <t>1304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</si>
  <si>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</si>
  <si>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</si>
  <si>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r>
      <t>Национальная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экономика</t>
    </r>
  </si>
  <si>
    <r>
      <t>ВСЕГО РАСХОДОВ</t>
    </r>
    <r>
      <rPr>
        <sz val="9"/>
        <rFont val="Times New Roman"/>
        <family val="1"/>
        <charset val="204"/>
      </rPr>
      <t>:</t>
    </r>
  </si>
  <si>
    <t>ПРОЧИЕ НЕНАЛОГОВЫЕ ДОХОДЫ</t>
  </si>
  <si>
    <t>Невыясненные поступления</t>
  </si>
  <si>
    <t>Прочие неналоговые доходы</t>
  </si>
  <si>
    <t>1 17 00000 00 0000 000</t>
  </si>
  <si>
    <t>1 17 01000 00 0000 180</t>
  </si>
  <si>
    <t>1 17 05000 00 0000 180</t>
  </si>
  <si>
    <t>0314</t>
  </si>
  <si>
    <t>Другие вопросы в области национальной безопасности и правоохранительной деятельности</t>
  </si>
  <si>
    <t>Единый сельскохозяйственный налог</t>
  </si>
  <si>
    <t>0703</t>
  </si>
  <si>
    <t xml:space="preserve">Функционирование высшего должностного лица субъекта Российской Федерации и муниципального образования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</si>
  <si>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</si>
  <si>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</si>
  <si>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</si>
  <si>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</si>
  <si>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национальной экономики</t>
  </si>
  <si>
    <t>Другие вопросы в области жилищно-коммунального хозяйства</t>
  </si>
  <si>
    <t>Дополнительное образование детей</t>
  </si>
  <si>
    <t>Культура, кинематография</t>
  </si>
  <si>
    <t xml:space="preserve">Культура </t>
  </si>
  <si>
    <t>Другие вопросы в области культуры, кинематографии</t>
  </si>
  <si>
    <t>Обслуживание государственного внутреннего и муниципального долга</t>
  </si>
  <si>
    <t xml:space="preserve">Физическая культура </t>
  </si>
  <si>
    <t>0600</t>
  </si>
  <si>
    <t>Охрана окружающей среды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</si>
  <si>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227(1)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</si>
  <si>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</si>
  <si>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</si>
  <si>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227(1) Налогового кодекса Российской Федерации</t>
  </si>
  <si>
    <t>1 01 02010 01 0000 110</t>
  </si>
  <si>
    <t>1 01 02020 01 0000 110</t>
  </si>
  <si>
    <t>1 01 02030 01 0000 110</t>
  </si>
  <si>
    <t>1 01 02040 01 0000 110</t>
  </si>
  <si>
    <t>Общегосударственные вопросы</t>
  </si>
  <si>
    <t>Национальная безопасность и правоохранотельная деятельность</t>
  </si>
  <si>
    <t>Руководитель финансового управления администрации города Енисейска                                                                        Ю.В.Смирнов</t>
  </si>
  <si>
    <t>0105</t>
  </si>
  <si>
    <t>Функционирование судебной системы</t>
  </si>
  <si>
    <t>2 18 04030 04 0000 180</t>
  </si>
  <si>
    <t>Доходы бюджетов городских округов от возврата иными организациями остатков субсидий прошлых лет</t>
  </si>
  <si>
    <t>2 18 04010 04 0000 180</t>
  </si>
  <si>
    <t>Доходы бюджетов городских округов от возврата бюджетными учреждениями остатков субсидий прошлых лет</t>
  </si>
  <si>
    <t>Другие вопросы в охране окружающей среды</t>
  </si>
  <si>
    <t>0605</t>
  </si>
  <si>
    <t>1102</t>
  </si>
  <si>
    <t>Массовый спорт</t>
  </si>
  <si>
    <t xml:space="preserve">Единый налог на вмененный доход для отдельных видов деятельности </t>
  </si>
  <si>
    <t xml:space="preserve">Единый налог на вмененный доход для отдельных видов деятельности (за налоговые периоды, истекшие до 1 января 2011 года) </t>
  </si>
  <si>
    <t>Прочие доходы от компенсации затрат государства</t>
  </si>
  <si>
    <t>1 13 02994 04 0000 130</t>
  </si>
  <si>
    <r>
      <t>ОТЧЕТ ОБ ИСПОЛНЕНИИ БЮДЖЕТА ГОРОДА ЕНИСЕЙСКА</t>
    </r>
    <r>
      <rPr>
        <b/>
        <sz val="11"/>
        <rFont val="Arial Cyr"/>
        <family val="2"/>
        <charset val="204"/>
      </rPr>
      <t xml:space="preserve">                                                                                                                                                               на 01.02.2019г.</t>
    </r>
  </si>
  <si>
    <t>2 07 04000 04 0000 150</t>
  </si>
  <si>
    <t>Прочие безвозмездные поступления в бюджеты городских округов</t>
  </si>
  <si>
    <t>Текущее исполнение городского бюджета на 01.02.2019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</si>
</sst>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5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color indexed="8"/>
      <name val="Times New Roman"/>
      <family val="1"/>
    </font>
    <font>
      <b/>
      <sz val="8"/>
      <name val="Times New Roman Cyr"/>
      <family val="1"/>
      <charset val="204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9.5"/>
      <name val="Arial Cyr"/>
      <family val="2"/>
      <charset val="204"/>
    </font>
    <font>
      <sz val="14"/>
      <color indexed="8"/>
      <name val="Times New Roman"/>
      <family val="1"/>
      <charset val="204"/>
    </font>
    <font>
      <sz val="9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Arial Cyr"/>
      <charset val="204"/>
    </font>
    <font>
      <sz val="10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b/>
      <shadow/>
      <sz val="24"/>
      <color rgb="FF002060"/>
      <name val="Georg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87">
    <xf numFmtId="0" fontId="0" fillId="0" borderId="0" xfId="0"/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7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left"/>
    </xf>
    <xf numFmtId="49" fontId="7" fillId="0" borderId="0" xfId="0" applyNumberFormat="1" applyFont="1" applyBorder="1"/>
    <xf numFmtId="0" fontId="10" fillId="0" borderId="0" xfId="0" applyFont="1" applyBorder="1" applyAlignment="1">
      <alignment horizontal="left" wrapText="1"/>
    </xf>
    <xf numFmtId="0" fontId="7" fillId="0" borderId="0" xfId="0" applyFont="1" applyBorder="1"/>
    <xf numFmtId="49" fontId="11" fillId="0" borderId="0" xfId="0" applyNumberFormat="1" applyFont="1" applyBorder="1"/>
    <xf numFmtId="0" fontId="11" fillId="0" borderId="0" xfId="0" applyFont="1" applyAlignment="1">
      <alignment horizontal="center"/>
    </xf>
    <xf numFmtId="0" fontId="11" fillId="0" borderId="0" xfId="0" applyFont="1" applyBorder="1"/>
    <xf numFmtId="0" fontId="7" fillId="0" borderId="0" xfId="0" applyFont="1" applyFill="1" applyBorder="1"/>
    <xf numFmtId="0" fontId="11" fillId="0" borderId="0" xfId="0" applyFont="1" applyFill="1"/>
    <xf numFmtId="0" fontId="11" fillId="0" borderId="0" xfId="0" applyFont="1" applyBorder="1" applyAlignment="1"/>
    <xf numFmtId="0" fontId="5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3" fontId="5" fillId="0" borderId="2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7" fillId="0" borderId="2" xfId="0" applyFont="1" applyBorder="1" applyAlignment="1">
      <alignment vertical="top" wrapText="1"/>
    </xf>
    <xf numFmtId="0" fontId="13" fillId="0" borderId="2" xfId="0" applyFont="1" applyBorder="1" applyAlignment="1">
      <alignment vertical="top" wrapText="1"/>
    </xf>
    <xf numFmtId="0" fontId="16" fillId="0" borderId="2" xfId="1" applyFont="1" applyBorder="1" applyAlignment="1">
      <alignment horizontal="justify"/>
    </xf>
    <xf numFmtId="0" fontId="5" fillId="0" borderId="2" xfId="0" applyFont="1" applyFill="1" applyBorder="1" applyAlignment="1">
      <alignment vertical="top" wrapText="1"/>
    </xf>
    <xf numFmtId="0" fontId="15" fillId="0" borderId="2" xfId="0" applyFont="1" applyBorder="1"/>
    <xf numFmtId="0" fontId="14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16" fillId="0" borderId="3" xfId="0" applyFont="1" applyBorder="1" applyAlignment="1">
      <alignment horizontal="left" wrapText="1"/>
    </xf>
    <xf numFmtId="0" fontId="5" fillId="0" borderId="5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8" fillId="0" borderId="3" xfId="0" applyFont="1" applyBorder="1" applyAlignment="1">
      <alignment horizontal="center" vertical="top" wrapText="1"/>
    </xf>
    <xf numFmtId="164" fontId="18" fillId="0" borderId="3" xfId="0" applyNumberFormat="1" applyFont="1" applyBorder="1"/>
    <xf numFmtId="49" fontId="18" fillId="0" borderId="2" xfId="0" applyNumberFormat="1" applyFont="1" applyBorder="1" applyAlignment="1">
      <alignment horizontal="justify" vertical="top" wrapText="1"/>
    </xf>
    <xf numFmtId="0" fontId="19" fillId="0" borderId="2" xfId="0" applyFont="1" applyBorder="1" applyAlignment="1">
      <alignment horizontal="justify" vertical="top" wrapText="1"/>
    </xf>
    <xf numFmtId="164" fontId="18" fillId="0" borderId="2" xfId="0" applyNumberFormat="1" applyFont="1" applyBorder="1"/>
    <xf numFmtId="164" fontId="18" fillId="0" borderId="2" xfId="0" applyNumberFormat="1" applyFont="1" applyFill="1" applyBorder="1"/>
    <xf numFmtId="49" fontId="20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justify" vertical="top" wrapText="1"/>
    </xf>
    <xf numFmtId="0" fontId="19" fillId="0" borderId="2" xfId="0" applyFont="1" applyBorder="1" applyAlignment="1">
      <alignment horizontal="left" vertical="top" wrapText="1"/>
    </xf>
    <xf numFmtId="164" fontId="16" fillId="0" borderId="2" xfId="0" applyNumberFormat="1" applyFont="1" applyBorder="1"/>
    <xf numFmtId="164" fontId="18" fillId="0" borderId="2" xfId="0" applyNumberFormat="1" applyFont="1" applyBorder="1" applyAlignment="1">
      <alignment horizontal="right"/>
    </xf>
    <xf numFmtId="164" fontId="18" fillId="2" borderId="2" xfId="0" applyNumberFormat="1" applyFont="1" applyFill="1" applyBorder="1"/>
    <xf numFmtId="164" fontId="16" fillId="2" borderId="2" xfId="0" applyNumberFormat="1" applyFont="1" applyFill="1" applyBorder="1"/>
    <xf numFmtId="164" fontId="16" fillId="0" borderId="2" xfId="0" applyNumberFormat="1" applyFont="1" applyFill="1" applyBorder="1"/>
    <xf numFmtId="49" fontId="18" fillId="0" borderId="6" xfId="0" applyNumberFormat="1" applyFont="1" applyBorder="1" applyAlignment="1">
      <alignment horizontal="justify" vertical="top" wrapText="1"/>
    </xf>
    <xf numFmtId="0" fontId="19" fillId="0" borderId="6" xfId="0" applyFont="1" applyBorder="1" applyAlignment="1">
      <alignment horizontal="left" vertical="top" wrapText="1"/>
    </xf>
    <xf numFmtId="164" fontId="18" fillId="0" borderId="6" xfId="0" applyNumberFormat="1" applyFont="1" applyFill="1" applyBorder="1"/>
    <xf numFmtId="49" fontId="19" fillId="0" borderId="3" xfId="0" applyNumberFormat="1" applyFont="1" applyBorder="1" applyAlignment="1">
      <alignment horizontal="justify" vertical="top" wrapText="1"/>
    </xf>
    <xf numFmtId="164" fontId="16" fillId="0" borderId="3" xfId="0" applyNumberFormat="1" applyFont="1" applyFill="1" applyBorder="1"/>
    <xf numFmtId="49" fontId="16" fillId="0" borderId="2" xfId="0" applyNumberFormat="1" applyFont="1" applyBorder="1" applyAlignment="1">
      <alignment horizontal="justify" vertical="top" wrapText="1"/>
    </xf>
    <xf numFmtId="0" fontId="16" fillId="0" borderId="2" xfId="0" applyFont="1" applyBorder="1" applyAlignment="1">
      <alignment horizontal="left" vertical="top" wrapText="1"/>
    </xf>
    <xf numFmtId="49" fontId="16" fillId="0" borderId="6" xfId="0" applyNumberFormat="1" applyFont="1" applyBorder="1" applyAlignment="1">
      <alignment horizontal="justify" vertical="top" wrapText="1"/>
    </xf>
    <xf numFmtId="0" fontId="16" fillId="0" borderId="6" xfId="0" applyFont="1" applyBorder="1" applyAlignment="1">
      <alignment horizontal="left" vertical="top" wrapText="1"/>
    </xf>
    <xf numFmtId="164" fontId="16" fillId="0" borderId="6" xfId="0" applyNumberFormat="1" applyFont="1" applyBorder="1"/>
    <xf numFmtId="164" fontId="16" fillId="0" borderId="6" xfId="0" applyNumberFormat="1" applyFont="1" applyFill="1" applyBorder="1"/>
    <xf numFmtId="164" fontId="18" fillId="0" borderId="4" xfId="0" applyNumberFormat="1" applyFont="1" applyBorder="1"/>
    <xf numFmtId="49" fontId="16" fillId="0" borderId="8" xfId="0" applyNumberFormat="1" applyFont="1" applyBorder="1" applyAlignment="1" applyProtection="1">
      <alignment horizontal="left" vertical="top" wrapText="1"/>
    </xf>
    <xf numFmtId="0" fontId="22" fillId="0" borderId="2" xfId="0" applyFont="1" applyBorder="1" applyAlignment="1">
      <alignment vertical="top" wrapText="1"/>
    </xf>
    <xf numFmtId="49" fontId="19" fillId="0" borderId="1" xfId="0" applyNumberFormat="1" applyFont="1" applyBorder="1" applyAlignment="1">
      <alignment horizontal="justify" vertical="top" wrapText="1"/>
    </xf>
    <xf numFmtId="164" fontId="20" fillId="0" borderId="2" xfId="0" applyNumberFormat="1" applyFont="1" applyBorder="1"/>
    <xf numFmtId="164" fontId="20" fillId="0" borderId="6" xfId="0" applyNumberFormat="1" applyFont="1" applyBorder="1"/>
    <xf numFmtId="164" fontId="23" fillId="0" borderId="3" xfId="0" applyNumberFormat="1" applyFont="1" applyBorder="1"/>
    <xf numFmtId="164" fontId="23" fillId="0" borderId="7" xfId="0" applyNumberFormat="1" applyFont="1" applyBorder="1"/>
    <xf numFmtId="164" fontId="20" fillId="0" borderId="2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justify" wrapText="1"/>
    </xf>
    <xf numFmtId="0" fontId="20" fillId="0" borderId="15" xfId="0" applyFont="1" applyBorder="1" applyAlignment="1"/>
    <xf numFmtId="0" fontId="24" fillId="0" borderId="0" xfId="0" applyFont="1" applyAlignment="1">
      <alignment horizontal="center" vertical="center" wrapText="1" readingOrder="1"/>
    </xf>
    <xf numFmtId="0" fontId="0" fillId="0" borderId="0" xfId="0" applyAlignment="1">
      <alignment wrapText="1" readingOrder="1"/>
    </xf>
    <xf numFmtId="0" fontId="0" fillId="0" borderId="0" xfId="0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56289975716984"/>
          <c:y val="3.5362577619273319E-2"/>
          <c:w val="0.78450497067786118"/>
          <c:h val="0.87099235176906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Лист1!$B$2:$B$3</c:f>
              <c:numCache>
                <c:formatCode>#,##0.0</c:formatCode>
                <c:ptCount val="2"/>
                <c:pt idx="0">
                  <c:v>964062.6</c:v>
                </c:pt>
                <c:pt idx="1">
                  <c:v>964062.6</c:v>
                </c:pt>
              </c:numCache>
            </c:numRef>
          </c:val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dLbls>
            <c:txPr>
              <a:bodyPr/>
              <a:lstStyle/>
              <a:p>
                <a:pPr>
                  <a:defRPr sz="14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Лист1!$A$2:$A$3</c:f>
              <c:strCache>
                <c:ptCount val="2"/>
                <c:pt idx="0">
                  <c:v>Доходы</c:v>
                </c:pt>
                <c:pt idx="1">
                  <c:v>Расходы</c:v>
                </c:pt>
              </c:strCache>
            </c:strRef>
          </c:cat>
          <c:val>
            <c:numRef>
              <c:f>Лист1!$C$2:$C$3</c:f>
              <c:numCache>
                <c:formatCode>#,##0.0</c:formatCode>
                <c:ptCount val="2"/>
                <c:pt idx="0">
                  <c:v>46448.4</c:v>
                </c:pt>
                <c:pt idx="1">
                  <c:v>33458.5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297216"/>
        <c:axId val="40298752"/>
      </c:barChart>
      <c:catAx>
        <c:axId val="40297216"/>
        <c:scaling>
          <c:orientation val="minMax"/>
        </c:scaling>
        <c:delete val="0"/>
        <c:axPos val="b"/>
        <c:majorTickMark val="out"/>
        <c:minorTickMark val="none"/>
        <c:tickLblPos val="nextTo"/>
        <c:crossAx val="40298752"/>
        <c:crosses val="autoZero"/>
        <c:auto val="1"/>
        <c:lblAlgn val="ctr"/>
        <c:lblOffset val="100"/>
        <c:noMultiLvlLbl val="0"/>
      </c:catAx>
      <c:valAx>
        <c:axId val="40298752"/>
        <c:scaling>
          <c:orientation val="minMax"/>
        </c:scaling>
        <c:delete val="0"/>
        <c:axPos val="l"/>
        <c:majorGridlines/>
        <c:numFmt formatCode="#,##0.0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ru-RU"/>
          </a:p>
        </c:txPr>
        <c:crossAx val="40297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589419132001202"/>
          <c:y val="0"/>
          <c:w val="0.21520909879061056"/>
          <c:h val="0.1431299799622584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800"/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4</xdr:row>
      <xdr:rowOff>76200</xdr:rowOff>
    </xdr:from>
    <xdr:to>
      <xdr:col>15</xdr:col>
      <xdr:colOff>16271</xdr:colOff>
      <xdr:row>35</xdr:row>
      <xdr:rowOff>61081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0.4375</cdr:x>
      <cdr:y>0.77698</cdr:y>
    </cdr:from>
    <cdr:to>
      <cdr:x>0.52057</cdr:x>
      <cdr:y>0.85612</cdr:y>
    </cdr:to>
    <cdr:sp macro="" textlink="">
      <cdr:nvSpPr>
        <cdr:cNvPr id="2" name="Овальная выноска 1"/>
        <cdr:cNvSpPr/>
      </cdr:nvSpPr>
      <cdr:spPr>
        <a:xfrm xmlns:a="http://schemas.openxmlformats.org/drawingml/2006/main">
          <a:off x="3528392" y="3888432"/>
          <a:ext cx="669985" cy="396061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4,8 %</a:t>
          </a:r>
          <a:r>
            <a:rPr lang="ru-RU" sz="800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  <cdr:relSizeAnchor xmlns:cdr="http://schemas.openxmlformats.org/drawingml/2006/chartDrawing">
    <cdr:from>
      <cdr:x>0.83482</cdr:x>
      <cdr:y>0.77698</cdr:y>
    </cdr:from>
    <cdr:to>
      <cdr:x>0.91518</cdr:x>
      <cdr:y>0.85612</cdr:y>
    </cdr:to>
    <cdr:sp macro="" textlink="">
      <cdr:nvSpPr>
        <cdr:cNvPr id="3" name="Овальная выноска 2"/>
        <cdr:cNvSpPr/>
      </cdr:nvSpPr>
      <cdr:spPr>
        <a:xfrm xmlns:a="http://schemas.openxmlformats.org/drawingml/2006/main">
          <a:off x="6732748" y="3888432"/>
          <a:ext cx="648072" cy="396060"/>
        </a:xfrm>
        <a:prstGeom xmlns:a="http://schemas.openxmlformats.org/drawingml/2006/main" prst="wedgeEllipseCallout">
          <a:avLst/>
        </a:prstGeom>
        <a:solidFill xmlns:a="http://schemas.openxmlformats.org/drawingml/2006/main">
          <a:srgbClr val="FF99FF"/>
        </a:solidFill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3,5 %</a:t>
          </a:r>
          <a:r>
            <a:rPr lang="ru-RU" sz="800" dirty="0" smtClean="0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 </a:t>
          </a:r>
          <a:endParaRPr lang="ru-RU" dirty="0">
            <a:solidFill>
              <a:schemeClr val="tx1"/>
            </a:solidFill>
            <a:latin typeface="Times New Roman" pitchFamily="18" charset="0"/>
            <a:cs typeface="Times New Roman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1;&#1080;&#1089;&#1090;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view="pageBreakPreview" topLeftCell="A52" zoomScaleNormal="75" workbookViewId="0">
      <selection activeCell="G59" sqref="G59"/>
    </sheetView>
  </sheetViews>
  <sheetFormatPr defaultRowHeight="12.75" x14ac:dyDescent="0.2"/>
  <cols>
    <col min="1" max="1" width="13.7109375" customWidth="1"/>
    <col min="2" max="2" width="17.85546875" customWidth="1"/>
    <col min="3" max="3" width="50.42578125" customWidth="1"/>
    <col min="4" max="4" width="12.85546875" customWidth="1"/>
    <col min="5" max="5" width="14.5703125" style="3" customWidth="1"/>
    <col min="6" max="6" width="13.140625" customWidth="1"/>
    <col min="9" max="9" width="24.7109375" style="3" customWidth="1"/>
  </cols>
  <sheetData>
    <row r="1" spans="1:6" ht="1.5" customHeight="1" x14ac:dyDescent="0.2">
      <c r="F1" s="1"/>
    </row>
    <row r="2" spans="1:6" x14ac:dyDescent="0.2">
      <c r="B2" s="70" t="s">
        <v>203</v>
      </c>
      <c r="C2" s="71"/>
      <c r="D2" s="71"/>
      <c r="E2" s="71"/>
      <c r="F2" s="71"/>
    </row>
    <row r="3" spans="1:6" ht="21.75" customHeight="1" thickBot="1" x14ac:dyDescent="0.25">
      <c r="B3" s="71"/>
      <c r="C3" s="71"/>
      <c r="D3" s="71"/>
      <c r="E3" s="71"/>
      <c r="F3" s="71"/>
    </row>
    <row r="4" spans="1:6" ht="12.75" customHeight="1" x14ac:dyDescent="0.2">
      <c r="A4" s="2"/>
      <c r="B4" s="72" t="s">
        <v>0</v>
      </c>
      <c r="C4" s="73"/>
      <c r="D4" s="78" t="s">
        <v>1</v>
      </c>
      <c r="E4" s="80" t="s">
        <v>2</v>
      </c>
      <c r="F4" s="76" t="s">
        <v>3</v>
      </c>
    </row>
    <row r="5" spans="1:6" ht="13.5" thickBot="1" x14ac:dyDescent="0.25">
      <c r="A5" s="2"/>
      <c r="B5" s="74"/>
      <c r="C5" s="75"/>
      <c r="D5" s="79"/>
      <c r="E5" s="81"/>
      <c r="F5" s="77"/>
    </row>
    <row r="6" spans="1:6" ht="19.5" customHeight="1" x14ac:dyDescent="0.2">
      <c r="B6" s="30"/>
      <c r="C6" s="35" t="s">
        <v>5</v>
      </c>
      <c r="D6" s="36">
        <f>SUM(D7+D50)</f>
        <v>964062.60000000009</v>
      </c>
      <c r="E6" s="36">
        <f>SUM(E7+E50)</f>
        <v>46448.4</v>
      </c>
      <c r="F6" s="66">
        <f t="shared" ref="F6:F57" si="0">E6*100/D6</f>
        <v>4.8179858859787732</v>
      </c>
    </row>
    <row r="7" spans="1:6" ht="14.25" customHeight="1" x14ac:dyDescent="0.2">
      <c r="B7" s="19" t="s">
        <v>4</v>
      </c>
      <c r="C7" s="43" t="s">
        <v>54</v>
      </c>
      <c r="D7" s="39">
        <f>SUM(D8+D20+D25+D28+D30+D35+D42+D45+D46+D39+D15+D47)</f>
        <v>170374.60000000003</v>
      </c>
      <c r="E7" s="39">
        <f>SUM(E8+E20+E25+E28+E30+E35+E42+E45+E46+E39+E15+E47)</f>
        <v>9445.9000000000015</v>
      </c>
      <c r="F7" s="64">
        <f t="shared" si="0"/>
        <v>5.5441949680292719</v>
      </c>
    </row>
    <row r="8" spans="1:6" ht="15.75" customHeight="1" x14ac:dyDescent="0.2">
      <c r="B8" s="19" t="s">
        <v>42</v>
      </c>
      <c r="C8" s="21" t="s">
        <v>85</v>
      </c>
      <c r="D8" s="40">
        <f>SUM(D9+D10)</f>
        <v>119129.79999999999</v>
      </c>
      <c r="E8" s="40">
        <f>SUM(E9+E10)</f>
        <v>3625.5</v>
      </c>
      <c r="F8" s="64">
        <f t="shared" si="0"/>
        <v>3.0433191359340821</v>
      </c>
    </row>
    <row r="9" spans="1:6" ht="14.25" customHeight="1" x14ac:dyDescent="0.2">
      <c r="B9" s="19" t="s">
        <v>6</v>
      </c>
      <c r="C9" s="22" t="s">
        <v>7</v>
      </c>
      <c r="D9" s="48">
        <v>299.89999999999998</v>
      </c>
      <c r="E9" s="48">
        <v>50</v>
      </c>
      <c r="F9" s="64">
        <f t="shared" si="0"/>
        <v>16.672224074691567</v>
      </c>
    </row>
    <row r="10" spans="1:6" ht="17.25" customHeight="1" x14ac:dyDescent="0.2">
      <c r="B10" s="62" t="s">
        <v>8</v>
      </c>
      <c r="C10" s="21" t="s">
        <v>9</v>
      </c>
      <c r="D10" s="40">
        <f>SUM(D11:D14)</f>
        <v>118829.9</v>
      </c>
      <c r="E10" s="40">
        <f>SUM(E11:E14)</f>
        <v>3575.5</v>
      </c>
      <c r="F10" s="64">
        <f t="shared" si="0"/>
        <v>3.0089228384438598</v>
      </c>
    </row>
    <row r="11" spans="1:6" ht="68.25" customHeight="1" x14ac:dyDescent="0.2">
      <c r="B11" s="33" t="s">
        <v>182</v>
      </c>
      <c r="C11" s="22" t="s">
        <v>178</v>
      </c>
      <c r="D11" s="48">
        <v>117740.1</v>
      </c>
      <c r="E11" s="48">
        <v>3549</v>
      </c>
      <c r="F11" s="64">
        <f t="shared" si="0"/>
        <v>3.0142661676013525</v>
      </c>
    </row>
    <row r="12" spans="1:6" ht="93" customHeight="1" x14ac:dyDescent="0.2">
      <c r="B12" s="33" t="s">
        <v>183</v>
      </c>
      <c r="C12" s="22" t="s">
        <v>179</v>
      </c>
      <c r="D12" s="48">
        <v>124.2</v>
      </c>
      <c r="E12" s="48">
        <v>-0.1</v>
      </c>
      <c r="F12" s="64"/>
    </row>
    <row r="13" spans="1:6" ht="46.5" customHeight="1" x14ac:dyDescent="0.2">
      <c r="B13" s="33" t="s">
        <v>184</v>
      </c>
      <c r="C13" s="22" t="s">
        <v>180</v>
      </c>
      <c r="D13" s="48">
        <v>271.7</v>
      </c>
      <c r="E13" s="48">
        <v>-3.6</v>
      </c>
      <c r="F13" s="64"/>
    </row>
    <row r="14" spans="1:6" ht="84.75" customHeight="1" x14ac:dyDescent="0.2">
      <c r="B14" s="33" t="s">
        <v>185</v>
      </c>
      <c r="C14" s="22" t="s">
        <v>181</v>
      </c>
      <c r="D14" s="48">
        <v>693.9</v>
      </c>
      <c r="E14" s="48">
        <v>30.2</v>
      </c>
      <c r="F14" s="64">
        <f t="shared" si="0"/>
        <v>4.3522121343133016</v>
      </c>
    </row>
    <row r="15" spans="1:6" ht="29.25" customHeight="1" x14ac:dyDescent="0.2">
      <c r="B15" s="19" t="s">
        <v>107</v>
      </c>
      <c r="C15" s="21" t="s">
        <v>97</v>
      </c>
      <c r="D15" s="40">
        <f>SUM(D16:D19)</f>
        <v>660.59999999999991</v>
      </c>
      <c r="E15" s="40">
        <f>SUM(E16:E19)</f>
        <v>69</v>
      </c>
      <c r="F15" s="64">
        <f t="shared" si="0"/>
        <v>10.445049954586741</v>
      </c>
    </row>
    <row r="16" spans="1:6" ht="54.75" customHeight="1" x14ac:dyDescent="0.2">
      <c r="B16" s="33" t="s">
        <v>102</v>
      </c>
      <c r="C16" s="22" t="s">
        <v>98</v>
      </c>
      <c r="D16" s="48">
        <v>239.3</v>
      </c>
      <c r="E16" s="48">
        <v>30.1</v>
      </c>
      <c r="F16" s="64">
        <f t="shared" si="0"/>
        <v>12.578353531132469</v>
      </c>
    </row>
    <row r="17" spans="2:6" ht="43.5" customHeight="1" x14ac:dyDescent="0.2">
      <c r="B17" s="33" t="s">
        <v>103</v>
      </c>
      <c r="C17" s="22" t="s">
        <v>99</v>
      </c>
      <c r="D17" s="48">
        <v>1.7</v>
      </c>
      <c r="E17" s="48">
        <v>0.2</v>
      </c>
      <c r="F17" s="64">
        <f t="shared" si="0"/>
        <v>11.764705882352942</v>
      </c>
    </row>
    <row r="18" spans="2:6" ht="69.75" customHeight="1" x14ac:dyDescent="0.2">
      <c r="B18" s="33" t="s">
        <v>104</v>
      </c>
      <c r="C18" s="22" t="s">
        <v>100</v>
      </c>
      <c r="D18" s="48">
        <v>463.8</v>
      </c>
      <c r="E18" s="48">
        <v>43.9</v>
      </c>
      <c r="F18" s="64">
        <f t="shared" si="0"/>
        <v>9.465286761535145</v>
      </c>
    </row>
    <row r="19" spans="2:6" ht="67.5" customHeight="1" x14ac:dyDescent="0.2">
      <c r="B19" s="33" t="s">
        <v>105</v>
      </c>
      <c r="C19" s="22" t="s">
        <v>101</v>
      </c>
      <c r="D19" s="48">
        <v>-44.2</v>
      </c>
      <c r="E19" s="48">
        <v>-5.2</v>
      </c>
      <c r="F19" s="64"/>
    </row>
    <row r="20" spans="2:6" ht="17.25" customHeight="1" x14ac:dyDescent="0.2">
      <c r="B20" s="20" t="s">
        <v>106</v>
      </c>
      <c r="C20" s="23" t="s">
        <v>37</v>
      </c>
      <c r="D20" s="40">
        <f>SUM(D21+D24+D23+D22)</f>
        <v>14530.1</v>
      </c>
      <c r="E20" s="40">
        <f>SUM(E21+E24+E23+E22)</f>
        <v>2754.2999999999997</v>
      </c>
      <c r="F20" s="64">
        <f t="shared" si="0"/>
        <v>18.955822740380313</v>
      </c>
    </row>
    <row r="21" spans="2:6" ht="26.25" customHeight="1" x14ac:dyDescent="0.2">
      <c r="B21" s="19" t="s">
        <v>50</v>
      </c>
      <c r="C21" s="22" t="s">
        <v>199</v>
      </c>
      <c r="D21" s="48">
        <v>13850</v>
      </c>
      <c r="E21" s="48">
        <v>2741.6</v>
      </c>
      <c r="F21" s="64">
        <f t="shared" si="0"/>
        <v>19.794945848375452</v>
      </c>
    </row>
    <row r="22" spans="2:6" ht="44.25" customHeight="1" x14ac:dyDescent="0.2">
      <c r="B22" s="19" t="s">
        <v>50</v>
      </c>
      <c r="C22" s="22" t="s">
        <v>200</v>
      </c>
      <c r="D22" s="48">
        <v>0</v>
      </c>
      <c r="E22" s="48">
        <v>0</v>
      </c>
      <c r="F22" s="64"/>
    </row>
    <row r="23" spans="2:6" ht="26.25" customHeight="1" x14ac:dyDescent="0.2">
      <c r="B23" s="19" t="s">
        <v>108</v>
      </c>
      <c r="C23" s="22" t="s">
        <v>161</v>
      </c>
      <c r="D23" s="48">
        <v>315</v>
      </c>
      <c r="E23" s="48">
        <v>0</v>
      </c>
      <c r="F23" s="64">
        <f t="shared" si="0"/>
        <v>0</v>
      </c>
    </row>
    <row r="24" spans="2:6" ht="38.25" customHeight="1" x14ac:dyDescent="0.2">
      <c r="B24" s="19" t="s">
        <v>108</v>
      </c>
      <c r="C24" s="22" t="s">
        <v>109</v>
      </c>
      <c r="D24" s="48">
        <v>365.1</v>
      </c>
      <c r="E24" s="48">
        <v>12.7</v>
      </c>
      <c r="F24" s="64">
        <f t="shared" si="0"/>
        <v>3.4784990413585315</v>
      </c>
    </row>
    <row r="25" spans="2:6" x14ac:dyDescent="0.2">
      <c r="B25" s="19" t="s">
        <v>10</v>
      </c>
      <c r="C25" s="23" t="s">
        <v>11</v>
      </c>
      <c r="D25" s="40">
        <f>SUM(D26+D27)</f>
        <v>4790</v>
      </c>
      <c r="E25" s="40">
        <f>SUM(E26+E27)</f>
        <v>232.60000000000002</v>
      </c>
      <c r="F25" s="64">
        <f t="shared" si="0"/>
        <v>4.8559498956158675</v>
      </c>
    </row>
    <row r="26" spans="2:6" x14ac:dyDescent="0.2">
      <c r="B26" s="19" t="s">
        <v>51</v>
      </c>
      <c r="C26" s="22" t="s">
        <v>12</v>
      </c>
      <c r="D26" s="48">
        <v>2920</v>
      </c>
      <c r="E26" s="48">
        <v>105.4</v>
      </c>
      <c r="F26" s="64">
        <f t="shared" si="0"/>
        <v>3.6095890410958904</v>
      </c>
    </row>
    <row r="27" spans="2:6" ht="15.75" customHeight="1" x14ac:dyDescent="0.2">
      <c r="B27" s="19" t="s">
        <v>48</v>
      </c>
      <c r="C27" s="22" t="s">
        <v>36</v>
      </c>
      <c r="D27" s="48">
        <v>1870</v>
      </c>
      <c r="E27" s="48">
        <v>127.2</v>
      </c>
      <c r="F27" s="64">
        <f t="shared" si="0"/>
        <v>6.8021390374331547</v>
      </c>
    </row>
    <row r="28" spans="2:6" ht="16.5" customHeight="1" x14ac:dyDescent="0.2">
      <c r="B28" s="19" t="s">
        <v>13</v>
      </c>
      <c r="C28" s="23" t="s">
        <v>14</v>
      </c>
      <c r="D28" s="40">
        <f>SUM(D29:D29)</f>
        <v>6915</v>
      </c>
      <c r="E28" s="40">
        <f>SUM(E29:E29)</f>
        <v>343.8</v>
      </c>
      <c r="F28" s="64">
        <f t="shared" si="0"/>
        <v>4.971800433839479</v>
      </c>
    </row>
    <row r="29" spans="2:6" ht="27.75" customHeight="1" x14ac:dyDescent="0.2">
      <c r="B29" s="24" t="s">
        <v>71</v>
      </c>
      <c r="C29" s="25" t="s">
        <v>70</v>
      </c>
      <c r="D29" s="48">
        <v>6915</v>
      </c>
      <c r="E29" s="48">
        <v>343.8</v>
      </c>
      <c r="F29" s="64">
        <f t="shared" si="0"/>
        <v>4.971800433839479</v>
      </c>
    </row>
    <row r="30" spans="2:6" ht="42.75" customHeight="1" x14ac:dyDescent="0.2">
      <c r="B30" s="19" t="s">
        <v>15</v>
      </c>
      <c r="C30" s="23" t="s">
        <v>16</v>
      </c>
      <c r="D30" s="40">
        <f>SUM(D31+D33+D34+D32)</f>
        <v>12164.900000000001</v>
      </c>
      <c r="E30" s="40">
        <f>SUM(E31+E33+E34+E32)</f>
        <v>811.4</v>
      </c>
      <c r="F30" s="64">
        <f t="shared" si="0"/>
        <v>6.6700096178349177</v>
      </c>
    </row>
    <row r="31" spans="2:6" ht="30" customHeight="1" x14ac:dyDescent="0.2">
      <c r="B31" s="19" t="s">
        <v>65</v>
      </c>
      <c r="C31" s="26" t="s">
        <v>111</v>
      </c>
      <c r="D31" s="48">
        <v>5416</v>
      </c>
      <c r="E31" s="48">
        <v>419.8</v>
      </c>
      <c r="F31" s="64">
        <f t="shared" si="0"/>
        <v>7.7511078286558348</v>
      </c>
    </row>
    <row r="32" spans="2:6" ht="28.5" customHeight="1" x14ac:dyDescent="0.2">
      <c r="B32" s="19" t="s">
        <v>65</v>
      </c>
      <c r="C32" s="26" t="s">
        <v>110</v>
      </c>
      <c r="D32" s="48">
        <v>3899.8</v>
      </c>
      <c r="E32" s="48">
        <v>206</v>
      </c>
      <c r="F32" s="64">
        <f t="shared" si="0"/>
        <v>5.2823221703677108</v>
      </c>
    </row>
    <row r="33" spans="1:6" ht="30.75" customHeight="1" x14ac:dyDescent="0.2">
      <c r="B33" s="19" t="s">
        <v>66</v>
      </c>
      <c r="C33" s="26" t="s">
        <v>64</v>
      </c>
      <c r="D33" s="48">
        <v>258</v>
      </c>
      <c r="E33" s="48">
        <v>0</v>
      </c>
      <c r="F33" s="64">
        <f t="shared" si="0"/>
        <v>0</v>
      </c>
    </row>
    <row r="34" spans="1:6" ht="42" customHeight="1" x14ac:dyDescent="0.2">
      <c r="B34" s="19" t="s">
        <v>67</v>
      </c>
      <c r="C34" s="26" t="s">
        <v>112</v>
      </c>
      <c r="D34" s="48">
        <v>2591.1</v>
      </c>
      <c r="E34" s="48">
        <v>185.6</v>
      </c>
      <c r="F34" s="64">
        <f t="shared" si="0"/>
        <v>7.1629809733317895</v>
      </c>
    </row>
    <row r="35" spans="1:6" ht="25.5" x14ac:dyDescent="0.2">
      <c r="A35" s="3"/>
      <c r="B35" s="27" t="s">
        <v>43</v>
      </c>
      <c r="C35" s="23" t="s">
        <v>69</v>
      </c>
      <c r="D35" s="40">
        <f>SUM(D36:D38)</f>
        <v>1634.9999999999998</v>
      </c>
      <c r="E35" s="40">
        <f>SUM(E36:E38)</f>
        <v>16.600000000000001</v>
      </c>
      <c r="F35" s="64">
        <f t="shared" si="0"/>
        <v>1.015290519877676</v>
      </c>
    </row>
    <row r="36" spans="1:6" ht="25.5" x14ac:dyDescent="0.2">
      <c r="A36" s="3"/>
      <c r="B36" s="27" t="s">
        <v>86</v>
      </c>
      <c r="C36" s="25" t="s">
        <v>87</v>
      </c>
      <c r="D36" s="48">
        <v>1178.5999999999999</v>
      </c>
      <c r="E36" s="48">
        <v>12.6</v>
      </c>
      <c r="F36" s="64">
        <f t="shared" si="0"/>
        <v>1.0690649923638216</v>
      </c>
    </row>
    <row r="37" spans="1:6" ht="21" customHeight="1" x14ac:dyDescent="0.2">
      <c r="A37" s="3"/>
      <c r="B37" s="27" t="s">
        <v>88</v>
      </c>
      <c r="C37" s="25" t="s">
        <v>89</v>
      </c>
      <c r="D37" s="48">
        <v>0.1</v>
      </c>
      <c r="E37" s="48">
        <v>0</v>
      </c>
      <c r="F37" s="64">
        <f t="shared" si="0"/>
        <v>0</v>
      </c>
    </row>
    <row r="38" spans="1:6" ht="19.5" customHeight="1" x14ac:dyDescent="0.2">
      <c r="B38" s="19" t="s">
        <v>90</v>
      </c>
      <c r="C38" s="25" t="s">
        <v>91</v>
      </c>
      <c r="D38" s="44">
        <v>456.3</v>
      </c>
      <c r="E38" s="48">
        <v>4</v>
      </c>
      <c r="F38" s="64">
        <f t="shared" si="0"/>
        <v>0.87661626123164582</v>
      </c>
    </row>
    <row r="39" spans="1:6" ht="29.25" customHeight="1" x14ac:dyDescent="0.2">
      <c r="B39" s="19" t="s">
        <v>68</v>
      </c>
      <c r="C39" s="21" t="s">
        <v>94</v>
      </c>
      <c r="D39" s="40">
        <f>SUM(D40:D41)</f>
        <v>544.69999999999993</v>
      </c>
      <c r="E39" s="40">
        <f>SUM(E40:E41)</f>
        <v>1</v>
      </c>
      <c r="F39" s="64">
        <f t="shared" si="0"/>
        <v>0.18358729575913349</v>
      </c>
    </row>
    <row r="40" spans="1:6" ht="28.5" customHeight="1" x14ac:dyDescent="0.2">
      <c r="B40" s="19" t="s">
        <v>92</v>
      </c>
      <c r="C40" s="22" t="s">
        <v>93</v>
      </c>
      <c r="D40" s="44">
        <v>10.9</v>
      </c>
      <c r="E40" s="48">
        <v>1</v>
      </c>
      <c r="F40" s="64">
        <f t="shared" si="0"/>
        <v>9.1743119266055047</v>
      </c>
    </row>
    <row r="41" spans="1:6" ht="28.5" customHeight="1" x14ac:dyDescent="0.2">
      <c r="B41" s="19" t="s">
        <v>202</v>
      </c>
      <c r="C41" s="22" t="s">
        <v>201</v>
      </c>
      <c r="D41" s="44">
        <v>533.79999999999995</v>
      </c>
      <c r="E41" s="48">
        <v>0</v>
      </c>
      <c r="F41" s="64">
        <f t="shared" si="0"/>
        <v>0</v>
      </c>
    </row>
    <row r="42" spans="1:6" ht="28.5" customHeight="1" x14ac:dyDescent="0.2">
      <c r="B42" s="19" t="s">
        <v>52</v>
      </c>
      <c r="C42" s="21" t="s">
        <v>84</v>
      </c>
      <c r="D42" s="39">
        <f>SUM(D43:D44)</f>
        <v>8661.6</v>
      </c>
      <c r="E42" s="39">
        <f>SUM(E43:E44)</f>
        <v>1448.4</v>
      </c>
      <c r="F42" s="64">
        <f t="shared" si="0"/>
        <v>16.722083679689664</v>
      </c>
    </row>
    <row r="43" spans="1:6" ht="15.75" customHeight="1" x14ac:dyDescent="0.2">
      <c r="B43" s="19" t="s">
        <v>74</v>
      </c>
      <c r="C43" s="25" t="s">
        <v>72</v>
      </c>
      <c r="D43" s="44">
        <v>7461.6</v>
      </c>
      <c r="E43" s="48">
        <v>1185.4000000000001</v>
      </c>
      <c r="F43" s="64">
        <f t="shared" si="0"/>
        <v>15.886673099603303</v>
      </c>
    </row>
    <row r="44" spans="1:6" ht="17.25" customHeight="1" x14ac:dyDescent="0.2">
      <c r="B44" s="19" t="s">
        <v>75</v>
      </c>
      <c r="C44" s="25" t="s">
        <v>73</v>
      </c>
      <c r="D44" s="44">
        <v>1200</v>
      </c>
      <c r="E44" s="48">
        <v>263</v>
      </c>
      <c r="F44" s="64">
        <f t="shared" si="0"/>
        <v>21.916666666666668</v>
      </c>
    </row>
    <row r="45" spans="1:6" ht="15" customHeight="1" x14ac:dyDescent="0.2">
      <c r="B45" s="19" t="s">
        <v>46</v>
      </c>
      <c r="C45" s="23" t="s">
        <v>47</v>
      </c>
      <c r="D45" s="39">
        <v>23.2</v>
      </c>
      <c r="E45" s="40">
        <v>1.2</v>
      </c>
      <c r="F45" s="64">
        <f t="shared" si="0"/>
        <v>5.1724137931034484</v>
      </c>
    </row>
    <row r="46" spans="1:6" ht="15" customHeight="1" x14ac:dyDescent="0.2">
      <c r="A46" s="3"/>
      <c r="B46" s="19" t="s">
        <v>44</v>
      </c>
      <c r="C46" s="23" t="s">
        <v>45</v>
      </c>
      <c r="D46" s="39">
        <v>1319.7</v>
      </c>
      <c r="E46" s="40">
        <v>142.1</v>
      </c>
      <c r="F46" s="64">
        <f t="shared" si="0"/>
        <v>10.767598696673486</v>
      </c>
    </row>
    <row r="47" spans="1:6" ht="15" customHeight="1" x14ac:dyDescent="0.2">
      <c r="A47" s="3"/>
      <c r="B47" s="19" t="s">
        <v>156</v>
      </c>
      <c r="C47" s="23" t="s">
        <v>153</v>
      </c>
      <c r="D47" s="39">
        <f>SUM(D48:D49)</f>
        <v>0</v>
      </c>
      <c r="E47" s="39">
        <f>SUM(E48:E49)</f>
        <v>0</v>
      </c>
      <c r="F47" s="64"/>
    </row>
    <row r="48" spans="1:6" ht="15" customHeight="1" x14ac:dyDescent="0.2">
      <c r="A48" s="3"/>
      <c r="B48" s="19" t="s">
        <v>157</v>
      </c>
      <c r="C48" s="25" t="s">
        <v>154</v>
      </c>
      <c r="D48" s="44">
        <v>0</v>
      </c>
      <c r="E48" s="48">
        <v>0</v>
      </c>
      <c r="F48" s="64"/>
    </row>
    <row r="49" spans="1:7" ht="15" customHeight="1" x14ac:dyDescent="0.2">
      <c r="A49" s="3"/>
      <c r="B49" s="19" t="s">
        <v>158</v>
      </c>
      <c r="C49" s="25" t="s">
        <v>155</v>
      </c>
      <c r="D49" s="44">
        <v>0</v>
      </c>
      <c r="E49" s="48">
        <v>0</v>
      </c>
      <c r="F49" s="64"/>
    </row>
    <row r="50" spans="1:7" ht="18.75" customHeight="1" x14ac:dyDescent="0.25">
      <c r="B50" s="19"/>
      <c r="C50" s="28" t="s">
        <v>38</v>
      </c>
      <c r="D50" s="39">
        <f>SUM(D51+D60+D59+D58+D57)</f>
        <v>793688</v>
      </c>
      <c r="E50" s="39">
        <f>SUM(E51+E60+E59+E58+E57)</f>
        <v>37002.5</v>
      </c>
      <c r="F50" s="64">
        <f t="shared" si="0"/>
        <v>4.6620964409188499</v>
      </c>
    </row>
    <row r="51" spans="1:7" ht="33" customHeight="1" x14ac:dyDescent="0.2">
      <c r="B51" s="19" t="s">
        <v>17</v>
      </c>
      <c r="C51" s="29" t="s">
        <v>63</v>
      </c>
      <c r="D51" s="39">
        <f>SUM(D52+D55+D56)</f>
        <v>768688</v>
      </c>
      <c r="E51" s="39">
        <f>SUM(E52+E55+E56)</f>
        <v>37906.5</v>
      </c>
      <c r="F51" s="64">
        <f t="shared" si="0"/>
        <v>4.9313245425972569</v>
      </c>
    </row>
    <row r="52" spans="1:7" ht="27.75" customHeight="1" x14ac:dyDescent="0.2">
      <c r="B52" s="19" t="s">
        <v>40</v>
      </c>
      <c r="C52" s="22" t="s">
        <v>18</v>
      </c>
      <c r="D52" s="44">
        <f>D53+D54</f>
        <v>191845.7</v>
      </c>
      <c r="E52" s="44">
        <f>E53+E54</f>
        <v>25303.9</v>
      </c>
      <c r="F52" s="64">
        <f t="shared" si="0"/>
        <v>13.189714442387814</v>
      </c>
      <c r="G52" s="3"/>
    </row>
    <row r="53" spans="1:7" ht="16.5" customHeight="1" x14ac:dyDescent="0.2">
      <c r="B53" s="19" t="s">
        <v>49</v>
      </c>
      <c r="C53" s="22" t="s">
        <v>53</v>
      </c>
      <c r="D53" s="44">
        <v>150779.5</v>
      </c>
      <c r="E53" s="48">
        <v>25303.9</v>
      </c>
      <c r="F53" s="64">
        <f t="shared" si="0"/>
        <v>16.782055916089387</v>
      </c>
      <c r="G53" s="3"/>
    </row>
    <row r="54" spans="1:7" ht="27.75" customHeight="1" x14ac:dyDescent="0.2">
      <c r="B54" s="19" t="s">
        <v>61</v>
      </c>
      <c r="C54" s="22" t="s">
        <v>60</v>
      </c>
      <c r="D54" s="44">
        <v>41066.199999999997</v>
      </c>
      <c r="E54" s="48">
        <v>0</v>
      </c>
      <c r="F54" s="64">
        <f t="shared" si="0"/>
        <v>0</v>
      </c>
      <c r="G54" s="3"/>
    </row>
    <row r="55" spans="1:7" ht="24.75" customHeight="1" x14ac:dyDescent="0.2">
      <c r="B55" s="19" t="s">
        <v>41</v>
      </c>
      <c r="C55" s="26" t="s">
        <v>56</v>
      </c>
      <c r="D55" s="47">
        <v>245118.5</v>
      </c>
      <c r="E55" s="48">
        <v>3097.5</v>
      </c>
      <c r="F55" s="64">
        <f t="shared" si="0"/>
        <v>1.2636745084520344</v>
      </c>
      <c r="G55" s="3"/>
    </row>
    <row r="56" spans="1:7" ht="24.75" customHeight="1" x14ac:dyDescent="0.2">
      <c r="B56" s="19" t="s">
        <v>55</v>
      </c>
      <c r="C56" s="26" t="s">
        <v>57</v>
      </c>
      <c r="D56" s="47">
        <v>331723.8</v>
      </c>
      <c r="E56" s="48">
        <v>9505.1</v>
      </c>
      <c r="F56" s="64">
        <f t="shared" si="0"/>
        <v>2.8653657048424019</v>
      </c>
      <c r="G56" s="3"/>
    </row>
    <row r="57" spans="1:7" ht="24.75" customHeight="1" x14ac:dyDescent="0.2">
      <c r="B57" s="19" t="s">
        <v>204</v>
      </c>
      <c r="C57" s="26" t="s">
        <v>205</v>
      </c>
      <c r="D57" s="47">
        <v>25000</v>
      </c>
      <c r="E57" s="48">
        <v>0</v>
      </c>
      <c r="F57" s="64">
        <f t="shared" si="0"/>
        <v>0</v>
      </c>
      <c r="G57" s="3"/>
    </row>
    <row r="58" spans="1:7" ht="24.75" customHeight="1" x14ac:dyDescent="0.2">
      <c r="B58" s="19" t="s">
        <v>193</v>
      </c>
      <c r="C58" s="26" t="s">
        <v>194</v>
      </c>
      <c r="D58" s="47">
        <v>0</v>
      </c>
      <c r="E58" s="48">
        <v>0</v>
      </c>
      <c r="F58" s="64"/>
      <c r="G58" s="3"/>
    </row>
    <row r="59" spans="1:7" ht="28.5" customHeight="1" x14ac:dyDescent="0.2">
      <c r="B59" s="19" t="s">
        <v>191</v>
      </c>
      <c r="C59" s="26" t="s">
        <v>192</v>
      </c>
      <c r="D59" s="47">
        <v>0</v>
      </c>
      <c r="E59" s="48">
        <v>0</v>
      </c>
      <c r="F59" s="68"/>
      <c r="G59" s="3"/>
    </row>
    <row r="60" spans="1:7" ht="20.25" customHeight="1" thickBot="1" x14ac:dyDescent="0.25">
      <c r="B60" s="19" t="s">
        <v>82</v>
      </c>
      <c r="C60" s="26" t="s">
        <v>83</v>
      </c>
      <c r="D60" s="48">
        <v>0</v>
      </c>
      <c r="E60" s="48">
        <v>-904</v>
      </c>
      <c r="F60" s="68"/>
      <c r="G60" s="3"/>
    </row>
    <row r="61" spans="1:7" ht="18" customHeight="1" thickBot="1" x14ac:dyDescent="0.25">
      <c r="B61" s="18"/>
      <c r="C61" s="31" t="s">
        <v>39</v>
      </c>
      <c r="D61" s="60">
        <f>SUM(D6)</f>
        <v>964062.60000000009</v>
      </c>
      <c r="E61" s="60">
        <f>SUM(E6)</f>
        <v>46448.4</v>
      </c>
      <c r="F61" s="67">
        <f t="shared" ref="F61:F74" si="1">E61*100/D61</f>
        <v>4.8179858859787732</v>
      </c>
    </row>
    <row r="62" spans="1:7" ht="17.25" customHeight="1" x14ac:dyDescent="0.2">
      <c r="B62" s="34"/>
      <c r="C62" s="35" t="s">
        <v>19</v>
      </c>
      <c r="D62" s="36">
        <f>SUM(D63+D71+D74+D78+D85+D91+D94+D96+D102+D105+D107+D83)</f>
        <v>964062.60000000009</v>
      </c>
      <c r="E62" s="36">
        <f>SUM(E63+E71+E74+E78+E85+E91+E94+E96+E102+E105+E107+E83)</f>
        <v>33458.5</v>
      </c>
      <c r="F62" s="66">
        <f t="shared" si="1"/>
        <v>3.4705733839275581</v>
      </c>
    </row>
    <row r="63" spans="1:7" ht="16.5" customHeight="1" x14ac:dyDescent="0.2">
      <c r="B63" s="37" t="s">
        <v>20</v>
      </c>
      <c r="C63" s="38" t="s">
        <v>186</v>
      </c>
      <c r="D63" s="39">
        <f>SUM(D64:D70)</f>
        <v>79761.400000000009</v>
      </c>
      <c r="E63" s="40">
        <f>SUM(E64:E70)</f>
        <v>3167.8</v>
      </c>
      <c r="F63" s="64">
        <f t="shared" si="1"/>
        <v>3.9715952829313421</v>
      </c>
    </row>
    <row r="64" spans="1:7" ht="30.75" customHeight="1" x14ac:dyDescent="0.2">
      <c r="B64" s="41" t="s">
        <v>125</v>
      </c>
      <c r="C64" s="42" t="s">
        <v>163</v>
      </c>
      <c r="D64" s="44">
        <v>1550</v>
      </c>
      <c r="E64" s="48">
        <v>30</v>
      </c>
      <c r="F64" s="64">
        <f t="shared" si="1"/>
        <v>1.935483870967742</v>
      </c>
    </row>
    <row r="65" spans="2:6" ht="45" customHeight="1" x14ac:dyDescent="0.2">
      <c r="B65" s="41" t="s">
        <v>126</v>
      </c>
      <c r="C65" s="42" t="s">
        <v>164</v>
      </c>
      <c r="D65" s="44">
        <v>4878</v>
      </c>
      <c r="E65" s="48">
        <v>356.3</v>
      </c>
      <c r="F65" s="64">
        <f t="shared" si="1"/>
        <v>7.3042230422304222</v>
      </c>
    </row>
    <row r="66" spans="2:6" ht="45.75" customHeight="1" x14ac:dyDescent="0.2">
      <c r="B66" s="41" t="s">
        <v>127</v>
      </c>
      <c r="C66" s="42" t="s">
        <v>165</v>
      </c>
      <c r="D66" s="44">
        <v>29570.3</v>
      </c>
      <c r="E66" s="48">
        <v>1472.2</v>
      </c>
      <c r="F66" s="64">
        <f t="shared" si="1"/>
        <v>4.9786441125047771</v>
      </c>
    </row>
    <row r="67" spans="2:6" ht="17.25" customHeight="1" x14ac:dyDescent="0.2">
      <c r="B67" s="41" t="s">
        <v>189</v>
      </c>
      <c r="C67" s="42" t="s">
        <v>190</v>
      </c>
      <c r="D67" s="44">
        <v>12.9</v>
      </c>
      <c r="E67" s="48">
        <v>0</v>
      </c>
      <c r="F67" s="64">
        <f t="shared" si="1"/>
        <v>0</v>
      </c>
    </row>
    <row r="68" spans="2:6" ht="41.25" customHeight="1" x14ac:dyDescent="0.2">
      <c r="B68" s="41" t="s">
        <v>128</v>
      </c>
      <c r="C68" s="42" t="s">
        <v>166</v>
      </c>
      <c r="D68" s="44">
        <v>11444</v>
      </c>
      <c r="E68" s="48">
        <v>351.8</v>
      </c>
      <c r="F68" s="64">
        <f t="shared" si="1"/>
        <v>3.0740999650471861</v>
      </c>
    </row>
    <row r="69" spans="2:6" ht="16.5" customHeight="1" x14ac:dyDescent="0.2">
      <c r="B69" s="41" t="s">
        <v>129</v>
      </c>
      <c r="C69" s="42" t="s">
        <v>130</v>
      </c>
      <c r="D69" s="44">
        <v>200</v>
      </c>
      <c r="E69" s="48">
        <v>0</v>
      </c>
      <c r="F69" s="64"/>
    </row>
    <row r="70" spans="2:6" ht="16.5" customHeight="1" x14ac:dyDescent="0.2">
      <c r="B70" s="41" t="s">
        <v>131</v>
      </c>
      <c r="C70" s="42" t="s">
        <v>132</v>
      </c>
      <c r="D70" s="44">
        <v>32106.2</v>
      </c>
      <c r="E70" s="48">
        <v>957.5</v>
      </c>
      <c r="F70" s="64">
        <f t="shared" si="1"/>
        <v>2.9822900249795987</v>
      </c>
    </row>
    <row r="71" spans="2:6" ht="32.25" customHeight="1" x14ac:dyDescent="0.2">
      <c r="B71" s="37" t="s">
        <v>21</v>
      </c>
      <c r="C71" s="43" t="s">
        <v>187</v>
      </c>
      <c r="D71" s="39">
        <f>SUM(D72:D73)</f>
        <v>330</v>
      </c>
      <c r="E71" s="39">
        <f>SUM(E72:E73)</f>
        <v>0</v>
      </c>
      <c r="F71" s="64">
        <v>0</v>
      </c>
    </row>
    <row r="72" spans="2:6" ht="33.75" customHeight="1" x14ac:dyDescent="0.2">
      <c r="B72" s="54" t="s">
        <v>149</v>
      </c>
      <c r="C72" s="55" t="s">
        <v>150</v>
      </c>
      <c r="D72" s="44">
        <v>300</v>
      </c>
      <c r="E72" s="48">
        <v>0</v>
      </c>
      <c r="F72" s="64">
        <f>E72*100/D72</f>
        <v>0</v>
      </c>
    </row>
    <row r="73" spans="2:6" ht="33.75" customHeight="1" x14ac:dyDescent="0.2">
      <c r="B73" s="54" t="s">
        <v>159</v>
      </c>
      <c r="C73" s="61" t="s">
        <v>160</v>
      </c>
      <c r="D73" s="44">
        <v>30</v>
      </c>
      <c r="E73" s="48">
        <v>0</v>
      </c>
      <c r="F73" s="64">
        <f>E73*100/D73</f>
        <v>0</v>
      </c>
    </row>
    <row r="74" spans="2:6" ht="15" customHeight="1" x14ac:dyDescent="0.2">
      <c r="B74" s="37" t="s">
        <v>22</v>
      </c>
      <c r="C74" s="43" t="s">
        <v>151</v>
      </c>
      <c r="D74" s="39">
        <f>SUM(D75:D77)</f>
        <v>222860.09999999998</v>
      </c>
      <c r="E74" s="39">
        <f>SUM(E75:E77)</f>
        <v>1604.2</v>
      </c>
      <c r="F74" s="64">
        <f t="shared" si="1"/>
        <v>0.71982378182545914</v>
      </c>
    </row>
    <row r="75" spans="2:6" ht="16.5" customHeight="1" x14ac:dyDescent="0.2">
      <c r="B75" s="54" t="s">
        <v>23</v>
      </c>
      <c r="C75" s="55" t="s">
        <v>24</v>
      </c>
      <c r="D75" s="44">
        <v>21222.799999999999</v>
      </c>
      <c r="E75" s="48">
        <v>1604.2</v>
      </c>
      <c r="F75" s="64">
        <f>E75*100/D75</f>
        <v>7.5588518008933789</v>
      </c>
    </row>
    <row r="76" spans="2:6" ht="16.5" customHeight="1" x14ac:dyDescent="0.2">
      <c r="B76" s="54" t="s">
        <v>95</v>
      </c>
      <c r="C76" s="55" t="s">
        <v>167</v>
      </c>
      <c r="D76" s="44">
        <v>163556.6</v>
      </c>
      <c r="E76" s="48">
        <v>0</v>
      </c>
      <c r="F76" s="64">
        <f>E76*100/D76</f>
        <v>0</v>
      </c>
    </row>
    <row r="77" spans="2:6" ht="17.25" customHeight="1" x14ac:dyDescent="0.2">
      <c r="B77" s="54" t="s">
        <v>62</v>
      </c>
      <c r="C77" s="55" t="s">
        <v>168</v>
      </c>
      <c r="D77" s="44">
        <v>38080.699999999997</v>
      </c>
      <c r="E77" s="48">
        <v>0</v>
      </c>
      <c r="F77" s="64">
        <f>E77*100/D77</f>
        <v>0</v>
      </c>
    </row>
    <row r="78" spans="2:6" ht="16.5" customHeight="1" x14ac:dyDescent="0.2">
      <c r="B78" s="37" t="s">
        <v>25</v>
      </c>
      <c r="C78" s="43" t="s">
        <v>26</v>
      </c>
      <c r="D78" s="45">
        <f>SUM(D79:D82)</f>
        <v>103805.2</v>
      </c>
      <c r="E78" s="45">
        <f>SUM(E79:E82)</f>
        <v>982</v>
      </c>
      <c r="F78" s="64">
        <f>E78*100/D78</f>
        <v>0.94600270506679818</v>
      </c>
    </row>
    <row r="79" spans="2:6" ht="18" customHeight="1" x14ac:dyDescent="0.2">
      <c r="B79" s="54" t="s">
        <v>27</v>
      </c>
      <c r="C79" s="55" t="s">
        <v>28</v>
      </c>
      <c r="D79" s="44">
        <v>17091.2</v>
      </c>
      <c r="E79" s="48">
        <v>136.6</v>
      </c>
      <c r="F79" s="64">
        <f t="shared" ref="F79:F93" si="2">E79*100/D79</f>
        <v>0.7992417150346377</v>
      </c>
    </row>
    <row r="80" spans="2:6" ht="15" customHeight="1" x14ac:dyDescent="0.2">
      <c r="B80" s="54" t="s">
        <v>29</v>
      </c>
      <c r="C80" s="55" t="s">
        <v>30</v>
      </c>
      <c r="D80" s="47">
        <v>73502</v>
      </c>
      <c r="E80" s="48">
        <v>0</v>
      </c>
      <c r="F80" s="64">
        <f t="shared" si="2"/>
        <v>0</v>
      </c>
    </row>
    <row r="81" spans="2:6" ht="15" customHeight="1" x14ac:dyDescent="0.2">
      <c r="B81" s="54" t="s">
        <v>58</v>
      </c>
      <c r="C81" s="55" t="s">
        <v>59</v>
      </c>
      <c r="D81" s="47">
        <v>13212</v>
      </c>
      <c r="E81" s="48">
        <v>845.4</v>
      </c>
      <c r="F81" s="64">
        <f t="shared" si="2"/>
        <v>6.3987284287011805</v>
      </c>
    </row>
    <row r="82" spans="2:6" ht="27.75" customHeight="1" x14ac:dyDescent="0.2">
      <c r="B82" s="54" t="s">
        <v>96</v>
      </c>
      <c r="C82" s="55" t="s">
        <v>169</v>
      </c>
      <c r="D82" s="47">
        <v>0</v>
      </c>
      <c r="E82" s="48">
        <v>0</v>
      </c>
      <c r="F82" s="64">
        <v>0</v>
      </c>
    </row>
    <row r="83" spans="2:6" ht="27.75" customHeight="1" x14ac:dyDescent="0.2">
      <c r="B83" s="54" t="s">
        <v>176</v>
      </c>
      <c r="C83" s="43" t="s">
        <v>177</v>
      </c>
      <c r="D83" s="46">
        <f>SUM(D84)</f>
        <v>5369.5</v>
      </c>
      <c r="E83" s="46">
        <f>SUM(E84)</f>
        <v>0</v>
      </c>
      <c r="F83" s="64">
        <f t="shared" si="2"/>
        <v>0</v>
      </c>
    </row>
    <row r="84" spans="2:6" ht="20.25" customHeight="1" x14ac:dyDescent="0.2">
      <c r="B84" s="54" t="s">
        <v>196</v>
      </c>
      <c r="C84" s="55" t="s">
        <v>195</v>
      </c>
      <c r="D84" s="47">
        <v>5369.5</v>
      </c>
      <c r="E84" s="48">
        <v>0</v>
      </c>
      <c r="F84" s="64">
        <f t="shared" si="2"/>
        <v>0</v>
      </c>
    </row>
    <row r="85" spans="2:6" ht="18.75" customHeight="1" x14ac:dyDescent="0.2">
      <c r="B85" s="37" t="s">
        <v>31</v>
      </c>
      <c r="C85" s="43" t="s">
        <v>32</v>
      </c>
      <c r="D85" s="46">
        <f>SUM(D86:D90)</f>
        <v>397958.7</v>
      </c>
      <c r="E85" s="46">
        <f>SUM(E86:E90)</f>
        <v>19394</v>
      </c>
      <c r="F85" s="64">
        <f t="shared" si="2"/>
        <v>4.873370025583057</v>
      </c>
    </row>
    <row r="86" spans="2:6" ht="18.75" customHeight="1" x14ac:dyDescent="0.2">
      <c r="B86" s="54" t="s">
        <v>117</v>
      </c>
      <c r="C86" s="55" t="s">
        <v>118</v>
      </c>
      <c r="D86" s="47">
        <v>146841.1</v>
      </c>
      <c r="E86" s="48">
        <v>6705.7</v>
      </c>
      <c r="F86" s="64">
        <f t="shared" si="2"/>
        <v>4.566636997407401</v>
      </c>
    </row>
    <row r="87" spans="2:6" ht="18.75" customHeight="1" x14ac:dyDescent="0.2">
      <c r="B87" s="54" t="s">
        <v>119</v>
      </c>
      <c r="C87" s="55" t="s">
        <v>120</v>
      </c>
      <c r="D87" s="47">
        <v>160366.29999999999</v>
      </c>
      <c r="E87" s="48">
        <v>7080</v>
      </c>
      <c r="F87" s="64">
        <f t="shared" si="2"/>
        <v>4.4148926551276677</v>
      </c>
    </row>
    <row r="88" spans="2:6" ht="18.75" customHeight="1" x14ac:dyDescent="0.2">
      <c r="B88" s="54" t="s">
        <v>162</v>
      </c>
      <c r="C88" s="55" t="s">
        <v>170</v>
      </c>
      <c r="D88" s="47">
        <v>61179.9</v>
      </c>
      <c r="E88" s="48">
        <v>4525.8999999999996</v>
      </c>
      <c r="F88" s="64">
        <f t="shared" si="2"/>
        <v>7.3976910717408808</v>
      </c>
    </row>
    <row r="89" spans="2:6" ht="21" customHeight="1" x14ac:dyDescent="0.2">
      <c r="B89" s="54" t="s">
        <v>121</v>
      </c>
      <c r="C89" s="55" t="s">
        <v>122</v>
      </c>
      <c r="D89" s="47">
        <v>8464.2999999999993</v>
      </c>
      <c r="E89" s="48">
        <v>154.19999999999999</v>
      </c>
      <c r="F89" s="64">
        <f t="shared" si="2"/>
        <v>1.821769077182992</v>
      </c>
    </row>
    <row r="90" spans="2:6" ht="17.25" customHeight="1" x14ac:dyDescent="0.2">
      <c r="B90" s="54" t="s">
        <v>123</v>
      </c>
      <c r="C90" s="55" t="s">
        <v>124</v>
      </c>
      <c r="D90" s="47">
        <v>21107.1</v>
      </c>
      <c r="E90" s="48">
        <v>928.2</v>
      </c>
      <c r="F90" s="64">
        <f t="shared" si="2"/>
        <v>4.3975723808576266</v>
      </c>
    </row>
    <row r="91" spans="2:6" ht="21" customHeight="1" x14ac:dyDescent="0.2">
      <c r="B91" s="37" t="s">
        <v>33</v>
      </c>
      <c r="C91" s="43" t="s">
        <v>171</v>
      </c>
      <c r="D91" s="39">
        <f>SUM(D92:D93)</f>
        <v>62518.5</v>
      </c>
      <c r="E91" s="40">
        <f>SUM(E92:E93)</f>
        <v>4487.1000000000004</v>
      </c>
      <c r="F91" s="64">
        <f t="shared" si="2"/>
        <v>7.1772355382806703</v>
      </c>
    </row>
    <row r="92" spans="2:6" ht="21" customHeight="1" x14ac:dyDescent="0.2">
      <c r="B92" s="54" t="s">
        <v>133</v>
      </c>
      <c r="C92" s="55" t="s">
        <v>172</v>
      </c>
      <c r="D92" s="44">
        <v>38880.199999999997</v>
      </c>
      <c r="E92" s="48">
        <v>3710</v>
      </c>
      <c r="F92" s="64">
        <f t="shared" si="2"/>
        <v>9.5421319849177735</v>
      </c>
    </row>
    <row r="93" spans="2:6" ht="23.25" customHeight="1" x14ac:dyDescent="0.2">
      <c r="B93" s="54" t="s">
        <v>134</v>
      </c>
      <c r="C93" s="55" t="s">
        <v>173</v>
      </c>
      <c r="D93" s="44">
        <v>23638.3</v>
      </c>
      <c r="E93" s="48">
        <v>777.1</v>
      </c>
      <c r="F93" s="64">
        <f t="shared" si="2"/>
        <v>3.2874614502734971</v>
      </c>
    </row>
    <row r="94" spans="2:6" ht="21" customHeight="1" x14ac:dyDescent="0.2">
      <c r="B94" s="37" t="s">
        <v>113</v>
      </c>
      <c r="C94" s="43" t="s">
        <v>114</v>
      </c>
      <c r="D94" s="46">
        <f>SUM(D95)</f>
        <v>42.9</v>
      </c>
      <c r="E94" s="46">
        <f>SUM(E95)</f>
        <v>0</v>
      </c>
      <c r="F94" s="64">
        <f>E94*100/D94</f>
        <v>0</v>
      </c>
    </row>
    <row r="95" spans="2:6" ht="23.25" customHeight="1" x14ac:dyDescent="0.2">
      <c r="B95" s="54" t="s">
        <v>115</v>
      </c>
      <c r="C95" s="55" t="s">
        <v>116</v>
      </c>
      <c r="D95" s="47">
        <v>42.9</v>
      </c>
      <c r="E95" s="48">
        <v>0</v>
      </c>
      <c r="F95" s="64">
        <f t="shared" ref="F95:F109" si="3">E95*100/D95</f>
        <v>0</v>
      </c>
    </row>
    <row r="96" spans="2:6" ht="17.25" customHeight="1" x14ac:dyDescent="0.2">
      <c r="B96" s="37">
        <v>1000</v>
      </c>
      <c r="C96" s="43" t="s">
        <v>34</v>
      </c>
      <c r="D96" s="39">
        <f>SUM(D97:D101)</f>
        <v>53889.100000000006</v>
      </c>
      <c r="E96" s="40">
        <f>SUM(E97:E101)</f>
        <v>1859.4</v>
      </c>
      <c r="F96" s="64">
        <f t="shared" si="3"/>
        <v>3.4504194725835089</v>
      </c>
    </row>
    <row r="97" spans="1:7" ht="17.25" customHeight="1" x14ac:dyDescent="0.2">
      <c r="B97" s="54" t="s">
        <v>135</v>
      </c>
      <c r="C97" s="55" t="s">
        <v>136</v>
      </c>
      <c r="D97" s="44">
        <v>696.3</v>
      </c>
      <c r="E97" s="48">
        <v>58</v>
      </c>
      <c r="F97" s="64">
        <f t="shared" si="3"/>
        <v>8.3297429268993248</v>
      </c>
    </row>
    <row r="98" spans="1:7" ht="17.25" customHeight="1" x14ac:dyDescent="0.2">
      <c r="B98" s="54" t="s">
        <v>137</v>
      </c>
      <c r="C98" s="55" t="s">
        <v>138</v>
      </c>
      <c r="D98" s="44">
        <v>25914.9</v>
      </c>
      <c r="E98" s="48">
        <v>1166.2</v>
      </c>
      <c r="F98" s="64">
        <f t="shared" si="3"/>
        <v>4.5001138341263136</v>
      </c>
    </row>
    <row r="99" spans="1:7" ht="17.25" customHeight="1" x14ac:dyDescent="0.2">
      <c r="B99" s="54" t="s">
        <v>139</v>
      </c>
      <c r="C99" s="55" t="s">
        <v>140</v>
      </c>
      <c r="D99" s="44">
        <v>10916.7</v>
      </c>
      <c r="E99" s="48">
        <v>0</v>
      </c>
      <c r="F99" s="64">
        <f t="shared" si="3"/>
        <v>0</v>
      </c>
    </row>
    <row r="100" spans="1:7" ht="17.25" customHeight="1" x14ac:dyDescent="0.2">
      <c r="B100" s="54" t="s">
        <v>141</v>
      </c>
      <c r="C100" s="55" t="s">
        <v>142</v>
      </c>
      <c r="D100" s="44">
        <v>7290.4</v>
      </c>
      <c r="E100" s="48">
        <v>265.10000000000002</v>
      </c>
      <c r="F100" s="64">
        <f t="shared" si="3"/>
        <v>3.6362888181718431</v>
      </c>
    </row>
    <row r="101" spans="1:7" ht="17.25" customHeight="1" x14ac:dyDescent="0.2">
      <c r="B101" s="54" t="s">
        <v>143</v>
      </c>
      <c r="C101" s="55" t="s">
        <v>144</v>
      </c>
      <c r="D101" s="44">
        <v>9070.7999999999993</v>
      </c>
      <c r="E101" s="48">
        <v>370.1</v>
      </c>
      <c r="F101" s="64">
        <f t="shared" si="3"/>
        <v>4.0801252370242977</v>
      </c>
    </row>
    <row r="102" spans="1:7" ht="17.25" customHeight="1" x14ac:dyDescent="0.2">
      <c r="B102" s="37" t="s">
        <v>76</v>
      </c>
      <c r="C102" s="43" t="s">
        <v>77</v>
      </c>
      <c r="D102" s="40">
        <f>SUM(D103+D104)</f>
        <v>29746.3</v>
      </c>
      <c r="E102" s="40">
        <f>SUM(E103+E104)</f>
        <v>1457.4</v>
      </c>
      <c r="F102" s="64">
        <f t="shared" si="3"/>
        <v>4.8994328706427357</v>
      </c>
    </row>
    <row r="103" spans="1:7" ht="17.25" customHeight="1" x14ac:dyDescent="0.2">
      <c r="B103" s="54" t="s">
        <v>145</v>
      </c>
      <c r="C103" s="55" t="s">
        <v>175</v>
      </c>
      <c r="D103" s="44">
        <v>29746.3</v>
      </c>
      <c r="E103" s="48">
        <v>1457.4</v>
      </c>
      <c r="F103" s="64">
        <f t="shared" si="3"/>
        <v>4.8994328706427357</v>
      </c>
    </row>
    <row r="104" spans="1:7" ht="17.25" customHeight="1" x14ac:dyDescent="0.2">
      <c r="B104" s="54" t="s">
        <v>197</v>
      </c>
      <c r="C104" s="55" t="s">
        <v>198</v>
      </c>
      <c r="D104" s="44">
        <v>0</v>
      </c>
      <c r="E104" s="48">
        <v>0</v>
      </c>
      <c r="F104" s="64"/>
    </row>
    <row r="105" spans="1:7" ht="17.25" customHeight="1" x14ac:dyDescent="0.2">
      <c r="B105" s="37" t="s">
        <v>78</v>
      </c>
      <c r="C105" s="43" t="s">
        <v>79</v>
      </c>
      <c r="D105" s="40">
        <f>SUM(D106)</f>
        <v>2680.9</v>
      </c>
      <c r="E105" s="40">
        <f>SUM(E106)</f>
        <v>80.900000000000006</v>
      </c>
      <c r="F105" s="64">
        <f t="shared" si="3"/>
        <v>3.0176433287328885</v>
      </c>
    </row>
    <row r="106" spans="1:7" ht="20.25" customHeight="1" x14ac:dyDescent="0.2">
      <c r="B106" s="56" t="s">
        <v>146</v>
      </c>
      <c r="C106" s="57" t="s">
        <v>147</v>
      </c>
      <c r="D106" s="58">
        <v>2680.9</v>
      </c>
      <c r="E106" s="59">
        <v>80.900000000000006</v>
      </c>
      <c r="F106" s="64">
        <f t="shared" si="3"/>
        <v>3.0176433287328885</v>
      </c>
    </row>
    <row r="107" spans="1:7" ht="31.5" x14ac:dyDescent="0.2">
      <c r="B107" s="49" t="s">
        <v>80</v>
      </c>
      <c r="C107" s="50" t="s">
        <v>81</v>
      </c>
      <c r="D107" s="51">
        <f>SUM(D108)</f>
        <v>5100</v>
      </c>
      <c r="E107" s="51">
        <f>SUM(E108)</f>
        <v>425.7</v>
      </c>
      <c r="F107" s="65">
        <f t="shared" si="3"/>
        <v>8.3470588235294123</v>
      </c>
    </row>
    <row r="108" spans="1:7" ht="26.25" thickBot="1" x14ac:dyDescent="0.25">
      <c r="B108" s="56" t="s">
        <v>148</v>
      </c>
      <c r="C108" s="57" t="s">
        <v>174</v>
      </c>
      <c r="D108" s="58">
        <v>5100</v>
      </c>
      <c r="E108" s="59">
        <v>425.7</v>
      </c>
      <c r="F108" s="65">
        <f t="shared" si="3"/>
        <v>8.3470588235294123</v>
      </c>
    </row>
    <row r="109" spans="1:7" ht="19.5" thickBot="1" x14ac:dyDescent="0.25">
      <c r="B109" s="63"/>
      <c r="C109" s="31" t="s">
        <v>152</v>
      </c>
      <c r="D109" s="60">
        <f>SUM(D63+D71+D74+D78+D85+D91+D96+D102+D105+D107+D94+D83)</f>
        <v>964062.60000000009</v>
      </c>
      <c r="E109" s="60">
        <f>SUM(E63+E71+E74+E78+E85+E91+E96+E102+E105+E107+E94+E83)</f>
        <v>33458.5</v>
      </c>
      <c r="F109" s="67">
        <f t="shared" si="3"/>
        <v>3.4705733839275581</v>
      </c>
    </row>
    <row r="110" spans="1:7" ht="16.5" customHeight="1" x14ac:dyDescent="0.2">
      <c r="B110" s="52"/>
      <c r="C110" s="32" t="s">
        <v>35</v>
      </c>
      <c r="D110" s="53">
        <f>SUM(D61-D109)</f>
        <v>0</v>
      </c>
      <c r="E110" s="53">
        <f>SUM(E61-E109)</f>
        <v>12989.900000000001</v>
      </c>
      <c r="F110" s="36"/>
    </row>
    <row r="111" spans="1:7" ht="23.25" customHeight="1" x14ac:dyDescent="0.2">
      <c r="B111" s="82" t="s">
        <v>188</v>
      </c>
      <c r="C111" s="83"/>
      <c r="D111" s="83"/>
      <c r="E111" s="83"/>
      <c r="F111" s="83"/>
    </row>
    <row r="112" spans="1:7" ht="19.5" customHeight="1" x14ac:dyDescent="0.2">
      <c r="A112" s="69"/>
      <c r="B112" s="69"/>
      <c r="C112" s="69"/>
      <c r="D112" s="69"/>
      <c r="E112" s="69"/>
      <c r="F112" s="69"/>
      <c r="G112" s="69"/>
    </row>
    <row r="113" spans="1:7" ht="42.75" customHeight="1" x14ac:dyDescent="0.2">
      <c r="A113" s="4"/>
      <c r="B113" s="9"/>
      <c r="C113" s="10"/>
      <c r="D113" s="11"/>
      <c r="E113" s="15"/>
      <c r="F113" s="11"/>
    </row>
    <row r="114" spans="1:7" x14ac:dyDescent="0.2">
      <c r="A114" s="4"/>
      <c r="B114" s="9"/>
      <c r="C114" s="10"/>
      <c r="D114" s="11"/>
      <c r="E114" s="15"/>
      <c r="F114" s="11"/>
    </row>
    <row r="115" spans="1:7" x14ac:dyDescent="0.2">
      <c r="A115" s="4"/>
      <c r="B115" s="9"/>
      <c r="C115" s="10"/>
      <c r="D115" s="11"/>
      <c r="E115" s="15"/>
      <c r="F115" s="11"/>
    </row>
    <row r="116" spans="1:7" ht="15" x14ac:dyDescent="0.2">
      <c r="A116" s="4"/>
      <c r="B116" s="17"/>
      <c r="C116" s="17"/>
      <c r="D116" s="17"/>
      <c r="E116" s="17"/>
      <c r="F116" s="17"/>
    </row>
    <row r="117" spans="1:7" ht="15" x14ac:dyDescent="0.2">
      <c r="A117" s="4"/>
      <c r="B117" s="12"/>
      <c r="C117" s="13"/>
      <c r="D117" s="14"/>
      <c r="E117" s="16"/>
      <c r="F117" s="14"/>
      <c r="G117" s="14"/>
    </row>
    <row r="118" spans="1:7" x14ac:dyDescent="0.2">
      <c r="A118" s="4"/>
      <c r="B118" s="6"/>
      <c r="C118" s="6"/>
    </row>
    <row r="119" spans="1:7" x14ac:dyDescent="0.2">
      <c r="A119" s="4"/>
      <c r="C119" s="8"/>
    </row>
    <row r="120" spans="1:7" x14ac:dyDescent="0.2">
      <c r="A120" s="4"/>
    </row>
    <row r="121" spans="1:7" x14ac:dyDescent="0.2">
      <c r="A121" s="4"/>
    </row>
    <row r="123" spans="1:7" ht="18.75" customHeight="1" x14ac:dyDescent="0.2"/>
    <row r="124" spans="1:7" ht="25.5" customHeight="1" x14ac:dyDescent="0.2">
      <c r="A124" s="7"/>
    </row>
    <row r="126" spans="1:7" x14ac:dyDescent="0.2">
      <c r="C126" s="5"/>
    </row>
    <row r="127" spans="1:7" x14ac:dyDescent="0.2">
      <c r="C127" s="5"/>
    </row>
    <row r="128" spans="1:7" x14ac:dyDescent="0.2">
      <c r="C128" s="5"/>
    </row>
    <row r="129" spans="3:3" x14ac:dyDescent="0.2">
      <c r="C129" s="5"/>
    </row>
    <row r="130" spans="3:3" x14ac:dyDescent="0.2">
      <c r="C130" s="5"/>
    </row>
    <row r="131" spans="3:3" x14ac:dyDescent="0.2">
      <c r="C131" s="5"/>
    </row>
    <row r="132" spans="3:3" x14ac:dyDescent="0.2">
      <c r="C132" s="5"/>
    </row>
    <row r="133" spans="3:3" x14ac:dyDescent="0.2">
      <c r="C133" s="5"/>
    </row>
    <row r="134" spans="3:3" x14ac:dyDescent="0.2">
      <c r="C134" s="5"/>
    </row>
    <row r="135" spans="3:3" x14ac:dyDescent="0.2">
      <c r="C135" s="5"/>
    </row>
    <row r="136" spans="3:3" x14ac:dyDescent="0.2">
      <c r="C136" s="5"/>
    </row>
    <row r="137" spans="3:3" x14ac:dyDescent="0.2">
      <c r="C137" s="5"/>
    </row>
    <row r="138" spans="3:3" x14ac:dyDescent="0.2">
      <c r="C138" s="5"/>
    </row>
    <row r="139" spans="3:3" x14ac:dyDescent="0.2">
      <c r="C139" s="5"/>
    </row>
    <row r="140" spans="3:3" x14ac:dyDescent="0.2">
      <c r="C140" s="5"/>
    </row>
    <row r="141" spans="3:3" x14ac:dyDescent="0.2">
      <c r="C141" s="5"/>
    </row>
    <row r="142" spans="3:3" x14ac:dyDescent="0.2">
      <c r="C142" s="5"/>
    </row>
    <row r="143" spans="3:3" x14ac:dyDescent="0.2">
      <c r="C143" s="5"/>
    </row>
    <row r="144" spans="3:3" x14ac:dyDescent="0.2">
      <c r="C144" s="5"/>
    </row>
    <row r="145" spans="3:3" x14ac:dyDescent="0.2">
      <c r="C145" s="5"/>
    </row>
    <row r="146" spans="3:3" x14ac:dyDescent="0.2">
      <c r="C146" s="5"/>
    </row>
    <row r="147" spans="3:3" x14ac:dyDescent="0.2">
      <c r="C147" s="5"/>
    </row>
    <row r="148" spans="3:3" x14ac:dyDescent="0.2">
      <c r="C148" s="5"/>
    </row>
    <row r="149" spans="3:3" x14ac:dyDescent="0.2">
      <c r="C149" s="5"/>
    </row>
    <row r="150" spans="3:3" x14ac:dyDescent="0.2">
      <c r="C150" s="5"/>
    </row>
    <row r="151" spans="3:3" x14ac:dyDescent="0.2">
      <c r="C151" s="5"/>
    </row>
    <row r="152" spans="3:3" x14ac:dyDescent="0.2">
      <c r="C152" s="5"/>
    </row>
  </sheetData>
  <mergeCells count="7">
    <mergeCell ref="A112:G112"/>
    <mergeCell ref="B2:F3"/>
    <mergeCell ref="B4:C5"/>
    <mergeCell ref="F4:F5"/>
    <mergeCell ref="D4:D5"/>
    <mergeCell ref="E4:E5"/>
    <mergeCell ref="B111:F111"/>
  </mergeCells>
  <phoneticPr fontId="0" type="noConversion"/>
  <pageMargins left="0" right="0" top="0" bottom="0" header="0" footer="0"/>
  <pageSetup paperSize="9" scale="75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"/>
  <sheetViews>
    <sheetView tabSelected="1" topLeftCell="B1" workbookViewId="0">
      <selection activeCell="R26" sqref="R26"/>
    </sheetView>
  </sheetViews>
  <sheetFormatPr defaultRowHeight="12.75" x14ac:dyDescent="0.2"/>
  <sheetData>
    <row r="2" spans="2:15" ht="12.75" customHeight="1" x14ac:dyDescent="0.2">
      <c r="B2" s="84" t="s">
        <v>206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6"/>
    </row>
    <row r="3" spans="2:15" x14ac:dyDescent="0.2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6"/>
    </row>
    <row r="4" spans="2:15" ht="42.75" customHeight="1" x14ac:dyDescent="0.2"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6"/>
    </row>
  </sheetData>
  <mergeCells count="1">
    <mergeCell ref="B2:O4"/>
  </mergeCells>
  <phoneticPr fontId="0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об исполнении</vt:lpstr>
      <vt:lpstr>Инфографика</vt:lpstr>
    </vt:vector>
  </TitlesOfParts>
  <Company>ГУРЭП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Трушкова</dc:creator>
  <cp:lastModifiedBy>User</cp:lastModifiedBy>
  <cp:lastPrinted>2019-02-11T08:07:25Z</cp:lastPrinted>
  <dcterms:created xsi:type="dcterms:W3CDTF">2005-02-24T04:25:28Z</dcterms:created>
  <dcterms:modified xsi:type="dcterms:W3CDTF">2019-03-19T03:08:35Z</dcterms:modified>
</cp:coreProperties>
</file>